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activeTab="1"/>
  </bookViews>
  <sheets>
    <sheet name="Dépenses" sheetId="1" r:id="rId1"/>
    <sheet name="Recett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<sst xmlns="http://schemas.openxmlformats.org/spreadsheetml/2006/main" count="179" uniqueCount="165">
  <si>
    <t>Assurances</t>
  </si>
  <si>
    <t>Services bancaires</t>
  </si>
  <si>
    <t>Port sur achat billetterie</t>
  </si>
  <si>
    <t>ANCV commission CV bonifies</t>
  </si>
  <si>
    <t>ANCV commission CV prix coûtant</t>
  </si>
  <si>
    <t>ANCV commission agrément</t>
  </si>
  <si>
    <t>ANCV commission CV APSC</t>
  </si>
  <si>
    <t>Amortissements</t>
  </si>
  <si>
    <t>Créances irrécouvrables</t>
  </si>
  <si>
    <t>Charges diverses</t>
  </si>
  <si>
    <t>Abonnements</t>
  </si>
  <si>
    <t>Affranchissements</t>
  </si>
  <si>
    <t>Déplacements</t>
  </si>
  <si>
    <t>Cadeaux</t>
  </si>
  <si>
    <t>Réception</t>
  </si>
  <si>
    <t>Fontaine à eau</t>
  </si>
  <si>
    <t>Aides financières</t>
  </si>
  <si>
    <t>Mariages/PACS</t>
  </si>
  <si>
    <t>Naissances/adoption</t>
  </si>
  <si>
    <t>Médailles</t>
  </si>
  <si>
    <t>Décès</t>
  </si>
  <si>
    <t>URSSAF</t>
  </si>
  <si>
    <t>Aide Pratique sportive et culturelle</t>
  </si>
  <si>
    <t>CESU</t>
  </si>
  <si>
    <t>Fête des retraités</t>
  </si>
  <si>
    <t>Noël des retraités</t>
  </si>
  <si>
    <t>Charges appartement</t>
  </si>
  <si>
    <t>Forfaits linéaires</t>
  </si>
  <si>
    <t>Cinémas</t>
  </si>
  <si>
    <t>Patinoire</t>
  </si>
  <si>
    <t>Piscines</t>
  </si>
  <si>
    <t>Retraités</t>
  </si>
  <si>
    <t>Billetterie</t>
  </si>
  <si>
    <t>Locations</t>
  </si>
  <si>
    <t>Total Billetterie</t>
  </si>
  <si>
    <t>Total Locations</t>
  </si>
  <si>
    <t>Voyages et sorties</t>
  </si>
  <si>
    <t>Chèques lire</t>
  </si>
  <si>
    <t>Dons pour appareillages</t>
  </si>
  <si>
    <t>TOTAL GENERAL</t>
  </si>
  <si>
    <t>Départ à la retraite</t>
  </si>
  <si>
    <t>Impôts</t>
  </si>
  <si>
    <t>Chèques culture</t>
  </si>
  <si>
    <t>Frais cde cartes scènes et sorties</t>
  </si>
  <si>
    <t>Charges de personnel section des retraités</t>
  </si>
  <si>
    <t>Frais de fonctionnement section des retraités</t>
  </si>
  <si>
    <t>Participation autres billetteries</t>
  </si>
  <si>
    <t>Aides sociales</t>
  </si>
  <si>
    <t>Produits financiers</t>
  </si>
  <si>
    <t>Subventions</t>
  </si>
  <si>
    <t>CCAS</t>
  </si>
  <si>
    <t>Archipel Habitat</t>
  </si>
  <si>
    <t>Total Subventions</t>
  </si>
  <si>
    <t xml:space="preserve">Locations </t>
  </si>
  <si>
    <t>Locations appartements</t>
  </si>
  <si>
    <t xml:space="preserve">Autres produits  </t>
  </si>
  <si>
    <t>Autres produits exceptionnels</t>
  </si>
  <si>
    <t>Dons et legs</t>
  </si>
  <si>
    <t>Divers produits</t>
  </si>
  <si>
    <t>Honoraires Expert Comptable</t>
  </si>
  <si>
    <t>Honoraires Commissaire aux Comptes</t>
  </si>
  <si>
    <t>Bonification Crédit Municipal Bordeaux</t>
  </si>
  <si>
    <t>Aide à l'apprentissage</t>
  </si>
  <si>
    <t>Aides aux vacances en famille</t>
  </si>
  <si>
    <t xml:space="preserve">ANCV commission CV aides </t>
  </si>
  <si>
    <t>Aides aux vacances enfants</t>
  </si>
  <si>
    <t>Sous total Allocations</t>
  </si>
  <si>
    <t>Total Aides sociales</t>
  </si>
  <si>
    <t>Cartes scènes et sorties</t>
  </si>
  <si>
    <t>Chèques culture prestations</t>
  </si>
  <si>
    <t>Noël</t>
  </si>
  <si>
    <t>Arbre de Noël chocolats</t>
  </si>
  <si>
    <t>Arbre de Noël autres</t>
  </si>
  <si>
    <t>Total Noël</t>
  </si>
  <si>
    <t>Achat matériel informatique section des retraités</t>
  </si>
  <si>
    <t>Amortissement ordinateurs</t>
  </si>
  <si>
    <t>Sous total Section des retraités</t>
  </si>
  <si>
    <t>Total Retraités</t>
  </si>
  <si>
    <t>Total Voyages et sorties</t>
  </si>
  <si>
    <t>Ristournes titres restaurants</t>
  </si>
  <si>
    <t xml:space="preserve">CCAS                   </t>
  </si>
  <si>
    <t>Total Ristournes</t>
  </si>
  <si>
    <t>Compte à terme BPO</t>
  </si>
  <si>
    <t>Total Produits financiers</t>
  </si>
  <si>
    <t>Produits cession Immobilisations</t>
  </si>
  <si>
    <t>Total Autres produits</t>
  </si>
  <si>
    <t>CEBR</t>
  </si>
  <si>
    <t xml:space="preserve">Ville de Rennes </t>
  </si>
  <si>
    <t>La Métropole</t>
  </si>
  <si>
    <t xml:space="preserve">Ville de Rennes                      </t>
  </si>
  <si>
    <t xml:space="preserve">La Métropole        </t>
  </si>
  <si>
    <t>Produits divers section retraités</t>
  </si>
  <si>
    <t>Fonctionnement du CASDEC</t>
  </si>
  <si>
    <t>Téléphone (portable)</t>
  </si>
  <si>
    <t>Publication des comptes au J0</t>
  </si>
  <si>
    <t>Frais d'insertion</t>
  </si>
  <si>
    <t>Total Fonctionnement du CASDEC</t>
  </si>
  <si>
    <t>Frais commande Chèques services</t>
  </si>
  <si>
    <t>Plans d'Epargne Chèques Vacances</t>
  </si>
  <si>
    <t>Affranchissements PECV</t>
  </si>
  <si>
    <t>CESU Commission chèque domicile</t>
  </si>
  <si>
    <t>Sous total Prestations diverses</t>
  </si>
  <si>
    <t>Chèques disque</t>
  </si>
  <si>
    <t>Dépenses mobil home en propriété</t>
  </si>
  <si>
    <t>Arbre de Noël spectacle</t>
  </si>
  <si>
    <t>Compensation Perte de Salaire</t>
  </si>
  <si>
    <t>Cotisation Profession Sport (gestion administrative)</t>
  </si>
  <si>
    <t>Adhésion Office des Sports et Profession Sport</t>
  </si>
  <si>
    <t>Location d'appareil cartes bancaires</t>
  </si>
  <si>
    <t>Fourn adm, travaux d'imprimerie, d'impression et communication</t>
  </si>
  <si>
    <t>BUDGET 2016</t>
  </si>
  <si>
    <t>Intérêts livret Bleu CMB</t>
  </si>
  <si>
    <t>FCP - Pro fédéral (SICAV) BPO</t>
  </si>
  <si>
    <t>Dépôt à terme CMB</t>
  </si>
  <si>
    <t>Activ'pro agri CMB</t>
  </si>
  <si>
    <t>Intérêts livret institutionnel BPO</t>
  </si>
  <si>
    <t>Revenus parts sociales CMB et BPO</t>
  </si>
  <si>
    <t>Proposition CFDT</t>
  </si>
  <si>
    <t>Proposition     SUD</t>
  </si>
  <si>
    <t>Proposition   FO</t>
  </si>
  <si>
    <t>Proposition   UNSA</t>
  </si>
  <si>
    <t>Forfaits allottements</t>
  </si>
  <si>
    <t>Observations FO</t>
  </si>
  <si>
    <t>BUDGET PREVISIONNEL 2017 DEPENSES</t>
  </si>
  <si>
    <t>BP 2016</t>
  </si>
  <si>
    <t>Budget 2016 réalisé</t>
  </si>
  <si>
    <t>Hypothèse   2017</t>
  </si>
  <si>
    <t>BUDGET 2017</t>
  </si>
  <si>
    <t>Honoraire avocat</t>
  </si>
  <si>
    <t>Forfait bouquet basse saison</t>
  </si>
  <si>
    <t>BUDGET PREVISIONNEL 2017 DEPENSES (suite)</t>
  </si>
  <si>
    <t>Adhésion UNAAS-CT plus MEGALIS</t>
  </si>
  <si>
    <t>BUDGET 2016 réalisé</t>
  </si>
  <si>
    <t>Redevance locative (VDR)</t>
  </si>
  <si>
    <t xml:space="preserve">Charges locatives(VDR) </t>
  </si>
  <si>
    <t>BUDGET PREVISIONNEL 2017 RECETTES</t>
  </si>
  <si>
    <t>Sous total Aides Financières</t>
  </si>
  <si>
    <t xml:space="preserve">Arbre de Noël jouets, livres, abnt... </t>
  </si>
  <si>
    <t>Ville de Rennes (subvention compensatrice)-Charges Locatives</t>
  </si>
  <si>
    <t>sous-Total</t>
  </si>
  <si>
    <t>Locations mobil-home + camping Kersily</t>
  </si>
  <si>
    <t>Proposition UGICT-CGT &amp; CGT</t>
  </si>
  <si>
    <t>Observations UGICT-CGT &amp; CGT</t>
  </si>
  <si>
    <t>Grâce à la nouvelle convention entre la Ville de Rennes, son CCAS et Rennes Métropole, la subvention 2017 est inférieure à celle de 2016.</t>
  </si>
  <si>
    <t>Pourquoi ne pas y intégrer le remboursement de la redevance locative?</t>
  </si>
  <si>
    <t>Pas d'augmentation?</t>
  </si>
  <si>
    <t>Pourquoi cette baisse?</t>
  </si>
  <si>
    <t>Où sont les chiffres des locations décembre et février?</t>
  </si>
  <si>
    <t>Comment expliquer ces chiffres?</t>
  </si>
  <si>
    <t>?</t>
  </si>
  <si>
    <t>Voir fascicule 2017</t>
  </si>
  <si>
    <t>Ou sont les chiffres?</t>
  </si>
  <si>
    <t>Pourquoi 1300 ?</t>
  </si>
  <si>
    <t>Pourquoi 4100 € - d’où vient ce chiffre?</t>
  </si>
  <si>
    <t>Nous n'avons pas trouvé les 18 979,61? - Où se trouvent les explications sur les 25 000 €?</t>
  </si>
  <si>
    <t>Manquent les explications sur l'hypothèse.</t>
  </si>
  <si>
    <t>Nous n'avons pas trouvé les 8 760 €. Manquent les explications sur l'hypothèse.</t>
  </si>
  <si>
    <t>Carte cadeaux de 25 € par enfant de 1 à 14 ans.</t>
  </si>
  <si>
    <t>Un plan B peut-être proposé en fonction des échanges.</t>
  </si>
  <si>
    <t>Sans doute issu de l'analyse et choix du traiteur?</t>
  </si>
  <si>
    <t>Où sont les chiffres?</t>
  </si>
  <si>
    <t>=1% masse salariale</t>
  </si>
  <si>
    <t>Un plan C peut-être proposé en fonction des échanges.</t>
  </si>
  <si>
    <t>Elargissement aux adultes au 1er septembre 2017,</t>
  </si>
  <si>
    <t>Résultat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</si>
</sst>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_-* #,##0.00&quot; €&quot;_-;\-* #,##0.00&quot; €&quot;_-;_-* \-??&quot; €&quot;_-;_-@_-"/>
    <numFmt numFmtId="171" formatCode="#,##0.00&quot; €&quot;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4" fontId="2" fillId="0" borderId="0" xfId="53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4" fontId="0" fillId="0" borderId="12" xfId="53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44" fontId="0" fillId="0" borderId="12" xfId="53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4" fontId="3" fillId="0" borderId="12" xfId="53" applyFont="1" applyFill="1" applyBorder="1" applyAlignment="1">
      <alignment vertical="center" wrapText="1"/>
    </xf>
    <xf numFmtId="44" fontId="0" fillId="0" borderId="12" xfId="53" applyFont="1" applyFill="1" applyBorder="1" applyAlignment="1">
      <alignment horizontal="left" vertical="center" wrapText="1"/>
    </xf>
    <xf numFmtId="44" fontId="0" fillId="0" borderId="14" xfId="53" applyFont="1" applyFill="1" applyBorder="1" applyAlignment="1">
      <alignment horizontal="left" vertical="center" wrapText="1"/>
    </xf>
    <xf numFmtId="165" fontId="3" fillId="0" borderId="15" xfId="44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4" fontId="0" fillId="0" borderId="14" xfId="53" applyFont="1" applyFill="1" applyBorder="1" applyAlignment="1">
      <alignment vertical="center" wrapText="1"/>
    </xf>
    <xf numFmtId="44" fontId="0" fillId="0" borderId="0" xfId="53" applyFont="1" applyFill="1" applyBorder="1" applyAlignment="1">
      <alignment vertical="center" wrapText="1"/>
    </xf>
    <xf numFmtId="44" fontId="0" fillId="0" borderId="0" xfId="53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4" fontId="3" fillId="0" borderId="12" xfId="53" applyFont="1" applyBorder="1" applyAlignment="1">
      <alignment vertical="center" wrapText="1"/>
    </xf>
    <xf numFmtId="44" fontId="0" fillId="0" borderId="12" xfId="53" applyFont="1" applyBorder="1" applyAlignment="1">
      <alignment vertical="center" wrapText="1"/>
    </xf>
    <xf numFmtId="44" fontId="4" fillId="33" borderId="10" xfId="53" applyFont="1" applyFill="1" applyBorder="1" applyAlignment="1">
      <alignment vertical="center" wrapText="1"/>
    </xf>
    <xf numFmtId="44" fontId="4" fillId="0" borderId="0" xfId="53" applyFont="1" applyFill="1" applyBorder="1" applyAlignment="1">
      <alignment vertical="center" wrapText="1"/>
    </xf>
    <xf numFmtId="44" fontId="0" fillId="0" borderId="12" xfId="53" applyFont="1" applyFill="1" applyBorder="1" applyAlignment="1">
      <alignment vertical="center" wrapText="1"/>
    </xf>
    <xf numFmtId="44" fontId="0" fillId="0" borderId="12" xfId="0" applyNumberFormat="1" applyFont="1" applyFill="1" applyBorder="1" applyAlignment="1">
      <alignment horizontal="left" vertical="center" wrapText="1"/>
    </xf>
    <xf numFmtId="44" fontId="0" fillId="0" borderId="14" xfId="0" applyNumberFormat="1" applyFont="1" applyFill="1" applyBorder="1" applyAlignment="1">
      <alignment horizontal="left" vertical="center" wrapText="1"/>
    </xf>
    <xf numFmtId="44" fontId="0" fillId="0" borderId="16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44" fontId="6" fillId="0" borderId="12" xfId="0" applyNumberFormat="1" applyFont="1" applyFill="1" applyBorder="1" applyAlignment="1">
      <alignment horizontal="left" vertical="center" wrapText="1"/>
    </xf>
    <xf numFmtId="44" fontId="6" fillId="0" borderId="13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4" fontId="3" fillId="0" borderId="10" xfId="53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4" fontId="3" fillId="0" borderId="13" xfId="53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3" fillId="0" borderId="15" xfId="44" applyNumberFormat="1" applyFont="1" applyFill="1" applyBorder="1" applyAlignment="1">
      <alignment horizontal="right" vertical="center" wrapText="1"/>
    </xf>
    <xf numFmtId="165" fontId="3" fillId="0" borderId="12" xfId="44" applyNumberFormat="1" applyFont="1" applyBorder="1" applyAlignment="1">
      <alignment horizontal="right" vertical="center" wrapText="1"/>
    </xf>
    <xf numFmtId="44" fontId="0" fillId="0" borderId="16" xfId="53" applyFont="1" applyFill="1" applyBorder="1" applyAlignment="1">
      <alignment horizontal="left" vertical="center" wrapText="1"/>
    </xf>
    <xf numFmtId="44" fontId="3" fillId="0" borderId="12" xfId="53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165" fontId="4" fillId="33" borderId="10" xfId="53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4" fontId="3" fillId="0" borderId="18" xfId="53" applyFont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vertical="center" wrapText="1"/>
    </xf>
    <xf numFmtId="7" fontId="0" fillId="0" borderId="12" xfId="0" applyNumberFormat="1" applyFont="1" applyFill="1" applyBorder="1" applyAlignment="1">
      <alignment vertical="center" wrapText="1"/>
    </xf>
    <xf numFmtId="7" fontId="0" fillId="0" borderId="12" xfId="53" applyNumberFormat="1" applyFont="1" applyBorder="1" applyAlignment="1">
      <alignment vertical="center" wrapText="1"/>
    </xf>
    <xf numFmtId="44" fontId="0" fillId="0" borderId="14" xfId="53" applyFont="1" applyFill="1" applyBorder="1" applyAlignment="1">
      <alignment horizontal="left" vertical="center" wrapText="1"/>
    </xf>
    <xf numFmtId="44" fontId="3" fillId="0" borderId="0" xfId="53" applyFont="1" applyBorder="1" applyAlignment="1">
      <alignment vertical="center" wrapText="1"/>
    </xf>
    <xf numFmtId="14" fontId="0" fillId="0" borderId="0" xfId="0" applyNumberForma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left" vertical="center" wrapText="1"/>
    </xf>
    <xf numFmtId="8" fontId="0" fillId="0" borderId="12" xfId="53" applyNumberFormat="1" applyFont="1" applyFill="1" applyBorder="1" applyAlignment="1">
      <alignment vertical="center" wrapText="1"/>
    </xf>
    <xf numFmtId="8" fontId="0" fillId="0" borderId="12" xfId="53" applyNumberFormat="1" applyFont="1" applyFill="1" applyBorder="1" applyAlignment="1">
      <alignment vertical="center" wrapText="1"/>
    </xf>
    <xf numFmtId="8" fontId="0" fillId="0" borderId="12" xfId="53" applyNumberFormat="1" applyFont="1" applyFill="1" applyBorder="1" applyAlignment="1">
      <alignment vertical="center" wrapText="1"/>
    </xf>
    <xf numFmtId="8" fontId="0" fillId="0" borderId="12" xfId="53" applyNumberFormat="1" applyFont="1" applyFill="1" applyBorder="1" applyAlignment="1">
      <alignment horizontal="right" vertical="center" wrapText="1"/>
    </xf>
    <xf numFmtId="44" fontId="0" fillId="0" borderId="12" xfId="53" applyFont="1" applyFill="1" applyBorder="1" applyAlignment="1">
      <alignment horizontal="right" vertical="center" wrapText="1"/>
    </xf>
    <xf numFmtId="8" fontId="0" fillId="0" borderId="12" xfId="53" applyNumberFormat="1" applyFont="1" applyFill="1" applyBorder="1" applyAlignment="1">
      <alignment horizontal="right" vertical="center" wrapText="1"/>
    </xf>
    <xf numFmtId="44" fontId="0" fillId="0" borderId="15" xfId="53" applyFont="1" applyFill="1" applyBorder="1" applyAlignment="1">
      <alignment vertical="center" wrapText="1"/>
    </xf>
    <xf numFmtId="8" fontId="0" fillId="0" borderId="15" xfId="53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8" fontId="0" fillId="0" borderId="12" xfId="53" applyNumberFormat="1" applyFont="1" applyFill="1" applyBorder="1" applyAlignment="1">
      <alignment horizontal="left" vertical="center" wrapText="1"/>
    </xf>
    <xf numFmtId="8" fontId="3" fillId="0" borderId="12" xfId="53" applyNumberFormat="1" applyFont="1" applyFill="1" applyBorder="1" applyAlignment="1">
      <alignment horizontal="right" vertical="center" wrapText="1"/>
    </xf>
    <xf numFmtId="8" fontId="0" fillId="0" borderId="12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15" xfId="53" applyNumberFormat="1" applyFont="1" applyFill="1" applyBorder="1" applyAlignment="1">
      <alignment vertical="center" wrapText="1"/>
    </xf>
    <xf numFmtId="44" fontId="0" fillId="0" borderId="20" xfId="53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0" fillId="0" borderId="0" xfId="53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4" fontId="0" fillId="0" borderId="12" xfId="53" applyFont="1" applyFill="1" applyBorder="1" applyAlignment="1" quotePrefix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12" xfId="53" applyNumberFormat="1" applyFont="1" applyFill="1" applyBorder="1" applyAlignment="1">
      <alignment horizontal="left" vertical="center" wrapText="1"/>
    </xf>
    <xf numFmtId="44" fontId="0" fillId="0" borderId="14" xfId="53" applyFont="1" applyFill="1" applyBorder="1" applyAlignment="1">
      <alignment horizontal="left" vertical="center" wrapText="1"/>
    </xf>
    <xf numFmtId="8" fontId="0" fillId="0" borderId="12" xfId="0" applyNumberFormat="1" applyFont="1" applyFill="1" applyBorder="1" applyAlignment="1">
      <alignment horizontal="right" vertical="center" wrapText="1"/>
    </xf>
    <xf numFmtId="165" fontId="3" fillId="0" borderId="12" xfId="53" applyNumberFormat="1" applyFont="1" applyBorder="1" applyAlignment="1">
      <alignment vertical="center" wrapText="1"/>
    </xf>
    <xf numFmtId="44" fontId="0" fillId="0" borderId="21" xfId="53" applyFont="1" applyFill="1" applyBorder="1" applyAlignment="1" applyProtection="1">
      <alignment vertical="center" wrapText="1"/>
      <protection/>
    </xf>
    <xf numFmtId="170" fontId="0" fillId="0" borderId="22" xfId="0" applyNumberFormat="1" applyFont="1" applyFill="1" applyBorder="1" applyAlignment="1">
      <alignment horizontal="left" vertical="center" wrapText="1"/>
    </xf>
    <xf numFmtId="44" fontId="3" fillId="0" borderId="21" xfId="53" applyFont="1" applyFill="1" applyBorder="1" applyAlignment="1" applyProtection="1">
      <alignment vertical="center" wrapText="1"/>
      <protection/>
    </xf>
    <xf numFmtId="0" fontId="3" fillId="34" borderId="21" xfId="0" applyFont="1" applyFill="1" applyBorder="1" applyAlignment="1">
      <alignment vertical="center" wrapText="1"/>
    </xf>
    <xf numFmtId="170" fontId="0" fillId="0" borderId="21" xfId="0" applyNumberFormat="1" applyFont="1" applyFill="1" applyBorder="1" applyAlignment="1">
      <alignment horizontal="left" vertical="center" wrapText="1"/>
    </xf>
    <xf numFmtId="170" fontId="0" fillId="0" borderId="23" xfId="0" applyNumberFormat="1" applyFont="1" applyFill="1" applyBorder="1" applyAlignment="1">
      <alignment horizontal="left" vertical="center" wrapText="1"/>
    </xf>
    <xf numFmtId="170" fontId="6" fillId="0" borderId="21" xfId="0" applyNumberFormat="1" applyFont="1" applyFill="1" applyBorder="1" applyAlignment="1">
      <alignment horizontal="left" vertical="center" wrapText="1"/>
    </xf>
    <xf numFmtId="170" fontId="6" fillId="0" borderId="24" xfId="0" applyNumberFormat="1" applyFont="1" applyFill="1" applyBorder="1" applyAlignment="1">
      <alignment horizontal="left" vertical="center" wrapText="1"/>
    </xf>
    <xf numFmtId="44" fontId="3" fillId="0" borderId="25" xfId="53" applyFont="1" applyFill="1" applyBorder="1" applyAlignment="1" applyProtection="1">
      <alignment vertical="center" wrapText="1"/>
      <protection/>
    </xf>
    <xf numFmtId="44" fontId="3" fillId="0" borderId="24" xfId="53" applyFont="1" applyFill="1" applyBorder="1" applyAlignment="1" applyProtection="1">
      <alignment vertical="center" wrapText="1"/>
      <protection/>
    </xf>
    <xf numFmtId="44" fontId="4" fillId="34" borderId="25" xfId="53" applyFont="1" applyFill="1" applyBorder="1" applyAlignment="1" applyProtection="1">
      <alignment vertical="center" wrapText="1"/>
      <protection/>
    </xf>
    <xf numFmtId="44" fontId="0" fillId="0" borderId="21" xfId="53" applyFont="1" applyFill="1" applyBorder="1" applyAlignment="1" applyProtection="1">
      <alignment horizontal="left" vertical="center" wrapText="1"/>
      <protection/>
    </xf>
    <xf numFmtId="171" fontId="3" fillId="0" borderId="26" xfId="44" applyNumberFormat="1" applyFont="1" applyFill="1" applyBorder="1" applyAlignment="1" applyProtection="1">
      <alignment horizontal="right" vertical="center" wrapText="1"/>
      <protection/>
    </xf>
    <xf numFmtId="171" fontId="3" fillId="0" borderId="21" xfId="44" applyNumberFormat="1" applyFont="1" applyFill="1" applyBorder="1" applyAlignment="1" applyProtection="1">
      <alignment horizontal="right" vertical="center" wrapText="1"/>
      <protection/>
    </xf>
    <xf numFmtId="44" fontId="0" fillId="0" borderId="23" xfId="53" applyFont="1" applyFill="1" applyBorder="1" applyAlignment="1" applyProtection="1">
      <alignment horizontal="left" vertical="center" wrapText="1"/>
      <protection/>
    </xf>
    <xf numFmtId="44" fontId="0" fillId="0" borderId="22" xfId="53" applyFont="1" applyFill="1" applyBorder="1" applyAlignment="1" applyProtection="1">
      <alignment horizontal="left" vertical="center" wrapText="1"/>
      <protection/>
    </xf>
    <xf numFmtId="44" fontId="3" fillId="0" borderId="21" xfId="53" applyFont="1" applyFill="1" applyBorder="1" applyAlignment="1" applyProtection="1">
      <alignment horizontal="right" vertical="center" wrapText="1"/>
      <protection/>
    </xf>
    <xf numFmtId="0" fontId="0" fillId="0" borderId="21" xfId="0" applyFont="1" applyFill="1" applyBorder="1" applyAlignment="1">
      <alignment vertical="center" wrapText="1"/>
    </xf>
    <xf numFmtId="171" fontId="4" fillId="34" borderId="25" xfId="53" applyNumberFormat="1" applyFont="1" applyFill="1" applyBorder="1" applyAlignment="1" applyProtection="1">
      <alignment vertical="center" wrapText="1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Monétaire 2" xfId="55"/>
    <cellStyle name="Monétaire 2 2" xfId="56"/>
    <cellStyle name="Monétaire 3" xfId="57"/>
    <cellStyle name="Neutr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PREVISIONNEL%202016%20vot&#233;%20au%20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penses"/>
      <sheetName val="Rece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showGridLines="0" workbookViewId="0" topLeftCell="A1">
      <pane ySplit="1620" topLeftCell="A100" activePane="bottomLeft" state="split"/>
      <selection pane="topLeft" activeCell="E17" sqref="E17"/>
      <selection pane="bottomLeft" activeCell="I70" sqref="I70:I119"/>
    </sheetView>
  </sheetViews>
  <sheetFormatPr defaultColWidth="21.57421875" defaultRowHeight="12.75"/>
  <cols>
    <col min="1" max="1" width="32.57421875" style="5" customWidth="1"/>
    <col min="2" max="2" width="15.00390625" style="4" bestFit="1" customWidth="1"/>
    <col min="3" max="3" width="14.8515625" style="6" customWidth="1"/>
    <col min="4" max="4" width="15.00390625" style="6" customWidth="1"/>
    <col min="5" max="5" width="15.00390625" style="1" customWidth="1"/>
    <col min="6" max="6" width="14.57421875" style="1" customWidth="1"/>
    <col min="7" max="7" width="15.00390625" style="1" customWidth="1"/>
    <col min="8" max="8" width="14.421875" style="1" customWidth="1"/>
    <col min="9" max="9" width="15.00390625" style="1" customWidth="1"/>
    <col min="10" max="10" width="36.8515625" style="1" customWidth="1"/>
    <col min="11" max="11" width="27.7109375" style="1" customWidth="1"/>
    <col min="12" max="12" width="21.57421875" style="1" customWidth="1"/>
    <col min="13" max="16384" width="21.57421875" style="1" customWidth="1"/>
  </cols>
  <sheetData>
    <row r="1" ht="12.75">
      <c r="A1" s="70">
        <v>42801</v>
      </c>
    </row>
    <row r="2" spans="1:12" ht="12.75">
      <c r="A2" s="93" t="s">
        <v>123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5" ht="6" customHeight="1" thickBot="1">
      <c r="A3" s="15"/>
      <c r="B3" s="15"/>
      <c r="C3" s="15"/>
      <c r="D3" s="15"/>
      <c r="E3" s="15"/>
    </row>
    <row r="4" spans="1:12" s="2" customFormat="1" ht="39" thickBot="1">
      <c r="A4" s="7"/>
      <c r="B4" s="8" t="s">
        <v>110</v>
      </c>
      <c r="C4" s="8" t="s">
        <v>132</v>
      </c>
      <c r="D4" s="8" t="s">
        <v>126</v>
      </c>
      <c r="E4" s="8" t="s">
        <v>117</v>
      </c>
      <c r="F4" s="8" t="s">
        <v>141</v>
      </c>
      <c r="G4" s="8" t="s">
        <v>118</v>
      </c>
      <c r="H4" s="8" t="s">
        <v>119</v>
      </c>
      <c r="I4" s="8" t="s">
        <v>120</v>
      </c>
      <c r="J4" s="8" t="s">
        <v>142</v>
      </c>
      <c r="K4" s="8" t="s">
        <v>122</v>
      </c>
      <c r="L4" s="8" t="s">
        <v>127</v>
      </c>
    </row>
    <row r="5" spans="1:12" ht="12" customHeight="1">
      <c r="A5" s="16" t="s">
        <v>92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" customHeight="1">
      <c r="A6" s="13"/>
      <c r="B6" s="12"/>
      <c r="C6" s="12"/>
      <c r="D6" s="12"/>
      <c r="E6" s="12"/>
      <c r="F6" s="12"/>
      <c r="G6" s="12"/>
      <c r="H6" s="57"/>
      <c r="I6" s="12"/>
      <c r="J6" s="12"/>
      <c r="K6" s="12"/>
      <c r="L6" s="12"/>
    </row>
    <row r="7" spans="1:12" ht="12.75">
      <c r="A7" s="10" t="s">
        <v>59</v>
      </c>
      <c r="B7" s="38">
        <v>4300</v>
      </c>
      <c r="C7" s="37">
        <v>5100.04</v>
      </c>
      <c r="D7" s="38">
        <v>4400</v>
      </c>
      <c r="E7" s="37">
        <v>4400</v>
      </c>
      <c r="F7" s="38">
        <v>4500</v>
      </c>
      <c r="G7" s="38">
        <v>4400</v>
      </c>
      <c r="H7" s="38">
        <v>4400</v>
      </c>
      <c r="I7" s="99">
        <v>4400</v>
      </c>
      <c r="J7" s="37"/>
      <c r="K7" s="37"/>
      <c r="L7" s="37"/>
    </row>
    <row r="8" spans="1:12" ht="15" customHeight="1">
      <c r="A8" s="10" t="s">
        <v>60</v>
      </c>
      <c r="B8" s="38">
        <v>4620</v>
      </c>
      <c r="C8" s="37">
        <v>4680</v>
      </c>
      <c r="D8" s="38">
        <v>4800</v>
      </c>
      <c r="E8" s="38">
        <v>4800</v>
      </c>
      <c r="F8" s="38">
        <v>5000</v>
      </c>
      <c r="G8" s="38">
        <v>4800</v>
      </c>
      <c r="H8" s="38">
        <v>4800</v>
      </c>
      <c r="I8" s="99">
        <v>4800</v>
      </c>
      <c r="J8" s="37"/>
      <c r="K8" s="37"/>
      <c r="L8" s="37"/>
    </row>
    <row r="9" spans="1:12" ht="15" customHeight="1">
      <c r="A9" s="10" t="s">
        <v>128</v>
      </c>
      <c r="B9" s="38"/>
      <c r="C9" s="37">
        <v>5702.4</v>
      </c>
      <c r="D9" s="38"/>
      <c r="E9" s="38"/>
      <c r="F9" s="38"/>
      <c r="G9" s="38"/>
      <c r="H9" s="38"/>
      <c r="I9" s="99"/>
      <c r="J9" s="37" t="s">
        <v>149</v>
      </c>
      <c r="K9" s="37"/>
      <c r="L9" s="37"/>
    </row>
    <row r="10" spans="1:12" ht="15" customHeight="1">
      <c r="A10" s="10" t="s">
        <v>131</v>
      </c>
      <c r="B10" s="38">
        <v>305</v>
      </c>
      <c r="C10" s="37">
        <v>905</v>
      </c>
      <c r="D10" s="38">
        <v>905</v>
      </c>
      <c r="E10" s="38">
        <v>905</v>
      </c>
      <c r="F10" s="38">
        <v>1000</v>
      </c>
      <c r="G10" s="38">
        <v>905</v>
      </c>
      <c r="H10" s="38">
        <v>905</v>
      </c>
      <c r="I10" s="99">
        <v>905</v>
      </c>
      <c r="J10" s="37"/>
      <c r="K10" s="37"/>
      <c r="L10" s="37"/>
    </row>
    <row r="11" spans="1:12" s="3" customFormat="1" ht="12.75">
      <c r="A11" s="10" t="s">
        <v>0</v>
      </c>
      <c r="B11" s="38">
        <v>2200</v>
      </c>
      <c r="C11" s="37">
        <v>2171.29</v>
      </c>
      <c r="D11" s="38">
        <v>2070</v>
      </c>
      <c r="E11" s="38">
        <v>2070</v>
      </c>
      <c r="F11" s="38">
        <v>2200</v>
      </c>
      <c r="G11" s="38">
        <v>2070</v>
      </c>
      <c r="H11" s="38">
        <v>2070</v>
      </c>
      <c r="I11" s="99">
        <v>2070</v>
      </c>
      <c r="J11" s="37"/>
      <c r="K11" s="37"/>
      <c r="L11" s="37"/>
    </row>
    <row r="12" spans="1:12" s="3" customFormat="1" ht="12.75">
      <c r="A12" s="10" t="s">
        <v>133</v>
      </c>
      <c r="B12" s="38"/>
      <c r="C12" s="37">
        <v>3972</v>
      </c>
      <c r="D12" s="38">
        <v>9400</v>
      </c>
      <c r="E12" s="38">
        <v>9400</v>
      </c>
      <c r="F12" s="38">
        <v>9400</v>
      </c>
      <c r="G12" s="38">
        <v>9400</v>
      </c>
      <c r="H12" s="38">
        <v>9400</v>
      </c>
      <c r="I12" s="99">
        <v>9400</v>
      </c>
      <c r="J12" s="37"/>
      <c r="K12" s="37"/>
      <c r="L12" s="37"/>
    </row>
    <row r="13" spans="1:12" s="3" customFormat="1" ht="12.75">
      <c r="A13" s="10" t="s">
        <v>134</v>
      </c>
      <c r="B13" s="38"/>
      <c r="C13" s="37">
        <v>7403</v>
      </c>
      <c r="D13" s="38">
        <v>9079</v>
      </c>
      <c r="E13" s="38">
        <v>9079</v>
      </c>
      <c r="F13" s="38">
        <v>9100</v>
      </c>
      <c r="G13" s="38">
        <v>9079</v>
      </c>
      <c r="H13" s="38">
        <v>9079</v>
      </c>
      <c r="I13" s="99">
        <v>9079</v>
      </c>
      <c r="J13" s="37"/>
      <c r="K13" s="37"/>
      <c r="L13" s="37"/>
    </row>
    <row r="14" spans="1:12" ht="12.75">
      <c r="A14" s="10" t="s">
        <v>1</v>
      </c>
      <c r="B14" s="38">
        <v>1900</v>
      </c>
      <c r="C14" s="37">
        <v>1884.11</v>
      </c>
      <c r="D14" s="38">
        <v>1950</v>
      </c>
      <c r="E14" s="38">
        <v>1950</v>
      </c>
      <c r="F14" s="38">
        <v>2000</v>
      </c>
      <c r="G14" s="38">
        <v>1950</v>
      </c>
      <c r="H14" s="38">
        <v>1950</v>
      </c>
      <c r="I14" s="99">
        <v>1950</v>
      </c>
      <c r="J14" s="37"/>
      <c r="K14" s="37"/>
      <c r="L14" s="37"/>
    </row>
    <row r="15" spans="1:12" ht="12.75">
      <c r="A15" s="10" t="s">
        <v>108</v>
      </c>
      <c r="B15" s="38">
        <v>300</v>
      </c>
      <c r="C15" s="37">
        <v>286.56</v>
      </c>
      <c r="D15" s="38">
        <v>300</v>
      </c>
      <c r="E15" s="38">
        <v>300</v>
      </c>
      <c r="F15" s="38">
        <v>300</v>
      </c>
      <c r="G15" s="38">
        <v>300</v>
      </c>
      <c r="H15" s="38">
        <v>300</v>
      </c>
      <c r="I15" s="99">
        <v>300</v>
      </c>
      <c r="J15" s="37"/>
      <c r="K15" s="37"/>
      <c r="L15" s="37"/>
    </row>
    <row r="16" spans="1:12" ht="12.75">
      <c r="A16" s="10" t="s">
        <v>10</v>
      </c>
      <c r="B16" s="38">
        <v>360</v>
      </c>
      <c r="C16" s="37">
        <v>355.45</v>
      </c>
      <c r="D16" s="38">
        <v>360</v>
      </c>
      <c r="E16" s="38">
        <v>360</v>
      </c>
      <c r="F16" s="38">
        <v>400</v>
      </c>
      <c r="G16" s="38">
        <v>360</v>
      </c>
      <c r="H16" s="38">
        <v>360</v>
      </c>
      <c r="I16" s="99">
        <v>360</v>
      </c>
      <c r="J16" s="37"/>
      <c r="K16" s="37"/>
      <c r="L16" s="37"/>
    </row>
    <row r="17" spans="1:12" ht="12.75">
      <c r="A17" s="10" t="s">
        <v>11</v>
      </c>
      <c r="B17" s="38">
        <v>9900</v>
      </c>
      <c r="C17" s="37">
        <v>12396.26</v>
      </c>
      <c r="D17" s="38">
        <v>11000</v>
      </c>
      <c r="E17" s="38">
        <v>11000</v>
      </c>
      <c r="F17" s="38">
        <v>12500</v>
      </c>
      <c r="G17" s="38">
        <v>11000</v>
      </c>
      <c r="H17" s="38">
        <v>11000</v>
      </c>
      <c r="I17" s="99">
        <v>11000</v>
      </c>
      <c r="J17" s="37"/>
      <c r="K17" s="37"/>
      <c r="L17" s="37"/>
    </row>
    <row r="18" spans="1:12" ht="12.75">
      <c r="A18" s="10" t="s">
        <v>12</v>
      </c>
      <c r="B18" s="38">
        <v>1800</v>
      </c>
      <c r="C18" s="37">
        <v>1593.17</v>
      </c>
      <c r="D18" s="38">
        <v>1100</v>
      </c>
      <c r="E18" s="38">
        <v>1100</v>
      </c>
      <c r="F18" s="38">
        <v>1600</v>
      </c>
      <c r="G18" s="38">
        <v>1100</v>
      </c>
      <c r="H18" s="38">
        <v>1100</v>
      </c>
      <c r="I18" s="99">
        <v>1100</v>
      </c>
      <c r="J18" s="37"/>
      <c r="K18" s="37"/>
      <c r="L18" s="37"/>
    </row>
    <row r="19" spans="1:12" ht="25.5">
      <c r="A19" s="10" t="s">
        <v>109</v>
      </c>
      <c r="B19" s="38">
        <v>11000</v>
      </c>
      <c r="C19" s="37">
        <v>13671.09</v>
      </c>
      <c r="D19" s="38">
        <v>12000</v>
      </c>
      <c r="E19" s="38">
        <v>12000</v>
      </c>
      <c r="F19" s="38">
        <v>12500</v>
      </c>
      <c r="G19" s="38">
        <v>12000</v>
      </c>
      <c r="H19" s="38">
        <v>12000</v>
      </c>
      <c r="I19" s="99">
        <v>12000</v>
      </c>
      <c r="J19" s="37"/>
      <c r="K19" s="37"/>
      <c r="L19" s="37"/>
    </row>
    <row r="20" spans="1:12" ht="12.75">
      <c r="A20" s="10" t="s">
        <v>93</v>
      </c>
      <c r="B20" s="38">
        <v>120</v>
      </c>
      <c r="C20" s="37">
        <v>119.88</v>
      </c>
      <c r="D20" s="38">
        <v>120</v>
      </c>
      <c r="E20" s="38">
        <v>120</v>
      </c>
      <c r="F20" s="38">
        <v>150</v>
      </c>
      <c r="G20" s="38">
        <v>120</v>
      </c>
      <c r="H20" s="38">
        <v>120</v>
      </c>
      <c r="I20" s="99">
        <v>120</v>
      </c>
      <c r="J20" s="37"/>
      <c r="K20" s="37"/>
      <c r="L20" s="37"/>
    </row>
    <row r="21" spans="1:12" ht="12.75">
      <c r="A21" s="10" t="s">
        <v>94</v>
      </c>
      <c r="B21" s="38">
        <v>50</v>
      </c>
      <c r="C21" s="37">
        <v>50</v>
      </c>
      <c r="D21" s="38">
        <v>50</v>
      </c>
      <c r="E21" s="38">
        <v>50</v>
      </c>
      <c r="F21" s="38">
        <v>50</v>
      </c>
      <c r="G21" s="38">
        <v>50</v>
      </c>
      <c r="H21" s="38">
        <v>50</v>
      </c>
      <c r="I21" s="99">
        <v>50</v>
      </c>
      <c r="J21" s="37"/>
      <c r="K21" s="37"/>
      <c r="L21" s="37"/>
    </row>
    <row r="22" spans="1:12" ht="12.75">
      <c r="A22" s="10" t="s">
        <v>13</v>
      </c>
      <c r="B22" s="38">
        <v>100</v>
      </c>
      <c r="C22" s="37">
        <v>300</v>
      </c>
      <c r="D22" s="38">
        <v>100</v>
      </c>
      <c r="E22" s="38">
        <v>100</v>
      </c>
      <c r="F22" s="38">
        <v>100</v>
      </c>
      <c r="G22" s="38">
        <v>100</v>
      </c>
      <c r="H22" s="38">
        <v>100</v>
      </c>
      <c r="I22" s="99">
        <v>100</v>
      </c>
      <c r="J22" s="37"/>
      <c r="K22" s="37"/>
      <c r="L22" s="37"/>
    </row>
    <row r="23" spans="1:12" ht="12.75">
      <c r="A23" s="10" t="s">
        <v>95</v>
      </c>
      <c r="B23" s="38">
        <v>1600</v>
      </c>
      <c r="C23" s="37">
        <v>3135.48</v>
      </c>
      <c r="D23" s="38">
        <v>870</v>
      </c>
      <c r="E23" s="38">
        <v>870</v>
      </c>
      <c r="F23" s="38">
        <v>1600</v>
      </c>
      <c r="G23" s="38">
        <v>870</v>
      </c>
      <c r="H23" s="38">
        <v>870</v>
      </c>
      <c r="I23" s="99">
        <v>870</v>
      </c>
      <c r="J23" s="37"/>
      <c r="K23" s="37"/>
      <c r="L23" s="37"/>
    </row>
    <row r="24" spans="1:12" ht="12.75">
      <c r="A24" s="10" t="s">
        <v>14</v>
      </c>
      <c r="B24" s="38">
        <v>1400</v>
      </c>
      <c r="C24" s="37">
        <v>1629.32</v>
      </c>
      <c r="D24" s="38">
        <v>1600</v>
      </c>
      <c r="E24" s="38">
        <v>1600</v>
      </c>
      <c r="F24" s="38">
        <v>1600</v>
      </c>
      <c r="G24" s="38">
        <v>1600</v>
      </c>
      <c r="H24" s="38">
        <v>1600</v>
      </c>
      <c r="I24" s="99">
        <v>1600</v>
      </c>
      <c r="J24" s="37"/>
      <c r="K24" s="37"/>
      <c r="L24" s="37"/>
    </row>
    <row r="25" spans="1:12" ht="12.75">
      <c r="A25" s="10" t="s">
        <v>15</v>
      </c>
      <c r="B25" s="38">
        <v>280</v>
      </c>
      <c r="C25" s="37">
        <v>167.79</v>
      </c>
      <c r="D25" s="38"/>
      <c r="E25" s="38"/>
      <c r="F25" s="38"/>
      <c r="G25" s="38"/>
      <c r="H25" s="38"/>
      <c r="I25" s="99">
        <v>200</v>
      </c>
      <c r="J25" s="37"/>
      <c r="K25" s="37"/>
      <c r="L25" s="37"/>
    </row>
    <row r="26" spans="1:12" ht="12.75">
      <c r="A26" s="10" t="s">
        <v>8</v>
      </c>
      <c r="B26" s="38">
        <v>500</v>
      </c>
      <c r="C26" s="37">
        <v>0</v>
      </c>
      <c r="D26" s="38">
        <v>500</v>
      </c>
      <c r="E26" s="38">
        <v>500</v>
      </c>
      <c r="F26" s="38">
        <v>500</v>
      </c>
      <c r="G26" s="38">
        <v>500</v>
      </c>
      <c r="H26" s="38">
        <v>500</v>
      </c>
      <c r="I26" s="99">
        <v>500</v>
      </c>
      <c r="J26" s="37"/>
      <c r="K26" s="37"/>
      <c r="L26" s="37"/>
    </row>
    <row r="27" spans="1:12" ht="12.75">
      <c r="A27" s="10" t="s">
        <v>9</v>
      </c>
      <c r="B27" s="38">
        <v>3000</v>
      </c>
      <c r="C27" s="37">
        <v>6441.25</v>
      </c>
      <c r="D27" s="38">
        <v>2000</v>
      </c>
      <c r="E27" s="38">
        <v>2000</v>
      </c>
      <c r="F27" s="38">
        <v>3000</v>
      </c>
      <c r="G27" s="38">
        <v>2000</v>
      </c>
      <c r="H27" s="38">
        <v>2000</v>
      </c>
      <c r="I27" s="99">
        <v>2000</v>
      </c>
      <c r="J27" s="37"/>
      <c r="K27" s="37"/>
      <c r="L27" s="37"/>
    </row>
    <row r="28" spans="1:12" ht="12.75">
      <c r="A28" s="10" t="s">
        <v>41</v>
      </c>
      <c r="B28" s="39">
        <v>3500</v>
      </c>
      <c r="C28" s="39">
        <v>2241</v>
      </c>
      <c r="D28" s="39">
        <v>2500</v>
      </c>
      <c r="E28" s="39">
        <v>2500</v>
      </c>
      <c r="F28" s="39">
        <v>2500</v>
      </c>
      <c r="G28" s="39">
        <v>2500</v>
      </c>
      <c r="H28" s="39">
        <v>2500</v>
      </c>
      <c r="I28" s="100">
        <v>2500</v>
      </c>
      <c r="J28" s="39"/>
      <c r="K28" s="39"/>
      <c r="L28" s="39"/>
    </row>
    <row r="29" spans="1:12" ht="13.5" customHeight="1">
      <c r="A29" s="11" t="s">
        <v>96</v>
      </c>
      <c r="B29" s="33">
        <f aca="true" t="shared" si="0" ref="B29:I29">SUM(B7:B28)</f>
        <v>47235</v>
      </c>
      <c r="C29" s="33">
        <f t="shared" si="0"/>
        <v>74205.09000000001</v>
      </c>
      <c r="D29" s="33">
        <f>SUM(D7:D28)</f>
        <v>65104</v>
      </c>
      <c r="E29" s="33">
        <f>SUM(E7:E28)</f>
        <v>65104</v>
      </c>
      <c r="F29" s="33">
        <f>SUM(F7:F28)</f>
        <v>70000</v>
      </c>
      <c r="G29" s="33">
        <f>SUM(G7:G28)</f>
        <v>65104</v>
      </c>
      <c r="H29" s="33">
        <f>SUM(H7:H28)</f>
        <v>65104</v>
      </c>
      <c r="I29" s="101">
        <f>SUM(I7:I28)</f>
        <v>65304</v>
      </c>
      <c r="J29" s="33"/>
      <c r="K29" s="33"/>
      <c r="L29" s="33">
        <f>SUM(L7:L28)</f>
        <v>0</v>
      </c>
    </row>
    <row r="30" spans="1:12" ht="12.75">
      <c r="A30" s="11"/>
      <c r="B30" s="33"/>
      <c r="C30" s="33"/>
      <c r="D30" s="33"/>
      <c r="E30" s="33"/>
      <c r="F30" s="33"/>
      <c r="G30" s="33"/>
      <c r="H30" s="33"/>
      <c r="I30" s="101"/>
      <c r="J30" s="33"/>
      <c r="K30" s="33"/>
      <c r="L30" s="33"/>
    </row>
    <row r="31" spans="1:12" ht="12.75">
      <c r="A31" s="12" t="s">
        <v>47</v>
      </c>
      <c r="B31" s="12"/>
      <c r="C31" s="12"/>
      <c r="D31" s="12"/>
      <c r="E31" s="12"/>
      <c r="F31" s="12"/>
      <c r="G31" s="12"/>
      <c r="H31" s="57"/>
      <c r="I31" s="102"/>
      <c r="J31" s="12"/>
      <c r="K31" s="12"/>
      <c r="L31" s="12"/>
    </row>
    <row r="32" spans="1:12" ht="12.75">
      <c r="A32" s="10" t="s">
        <v>105</v>
      </c>
      <c r="B32" s="38">
        <v>1000</v>
      </c>
      <c r="C32" s="38">
        <v>1284.29</v>
      </c>
      <c r="D32" s="38"/>
      <c r="E32" s="38"/>
      <c r="F32" s="38"/>
      <c r="G32" s="38"/>
      <c r="H32" s="38"/>
      <c r="I32" s="103"/>
      <c r="J32" s="38"/>
      <c r="K32" s="38"/>
      <c r="L32" s="38"/>
    </row>
    <row r="33" spans="1:12" ht="12.75">
      <c r="A33" s="10" t="s">
        <v>16</v>
      </c>
      <c r="B33" s="38">
        <v>45000</v>
      </c>
      <c r="C33" s="38">
        <v>44750.3</v>
      </c>
      <c r="D33" s="38">
        <v>46000</v>
      </c>
      <c r="E33" s="38">
        <v>46000</v>
      </c>
      <c r="F33" s="38">
        <v>46000</v>
      </c>
      <c r="G33" s="38">
        <v>46000</v>
      </c>
      <c r="H33" s="38">
        <v>46000</v>
      </c>
      <c r="I33" s="103">
        <v>46000</v>
      </c>
      <c r="J33" s="38"/>
      <c r="K33" s="38"/>
      <c r="L33" s="38"/>
    </row>
    <row r="34" spans="1:12" ht="12.75">
      <c r="A34" s="10" t="s">
        <v>97</v>
      </c>
      <c r="B34" s="38">
        <v>300</v>
      </c>
      <c r="C34" s="38">
        <v>363.6</v>
      </c>
      <c r="D34" s="38">
        <v>400</v>
      </c>
      <c r="E34" s="38">
        <v>400</v>
      </c>
      <c r="F34" s="38">
        <v>400</v>
      </c>
      <c r="G34" s="38">
        <v>400</v>
      </c>
      <c r="H34" s="38">
        <v>400</v>
      </c>
      <c r="I34" s="103">
        <v>400</v>
      </c>
      <c r="J34" s="38"/>
      <c r="K34" s="38"/>
      <c r="L34" s="38"/>
    </row>
    <row r="35" spans="1:12" ht="12.75">
      <c r="A35" s="10" t="s">
        <v>38</v>
      </c>
      <c r="B35" s="65"/>
      <c r="C35" s="65">
        <v>0</v>
      </c>
      <c r="D35" s="65"/>
      <c r="E35" s="65"/>
      <c r="F35" s="65"/>
      <c r="G35" s="65"/>
      <c r="H35" s="65"/>
      <c r="I35" s="103"/>
      <c r="J35" s="38"/>
      <c r="K35" s="38"/>
      <c r="L35" s="38"/>
    </row>
    <row r="36" spans="1:12" ht="17.25" customHeight="1">
      <c r="A36" s="10" t="s">
        <v>61</v>
      </c>
      <c r="B36" s="38">
        <v>1300</v>
      </c>
      <c r="C36" s="38">
        <v>510.72</v>
      </c>
      <c r="D36" s="38">
        <v>500</v>
      </c>
      <c r="E36" s="38">
        <v>500</v>
      </c>
      <c r="F36" s="38">
        <v>500</v>
      </c>
      <c r="G36" s="38">
        <v>500</v>
      </c>
      <c r="H36" s="38">
        <v>500</v>
      </c>
      <c r="I36" s="103">
        <v>500</v>
      </c>
      <c r="J36" s="38"/>
      <c r="K36" s="38"/>
      <c r="L36" s="38"/>
    </row>
    <row r="37" spans="1:12" ht="13.5" thickBot="1">
      <c r="A37" s="10" t="s">
        <v>62</v>
      </c>
      <c r="B37" s="40">
        <v>1000</v>
      </c>
      <c r="C37" s="40">
        <v>737.19</v>
      </c>
      <c r="D37" s="40">
        <v>1000</v>
      </c>
      <c r="E37" s="40">
        <v>1000</v>
      </c>
      <c r="F37" s="40">
        <v>1000</v>
      </c>
      <c r="G37" s="40">
        <v>1000</v>
      </c>
      <c r="H37" s="40">
        <v>1000</v>
      </c>
      <c r="I37" s="104">
        <v>1000</v>
      </c>
      <c r="J37" s="40"/>
      <c r="K37" s="40"/>
      <c r="L37" s="40"/>
    </row>
    <row r="38" spans="1:12" ht="12.75">
      <c r="A38" s="41" t="s">
        <v>136</v>
      </c>
      <c r="B38" s="42">
        <f>SUM(B32:B37)</f>
        <v>48600</v>
      </c>
      <c r="C38" s="42">
        <f aca="true" t="shared" si="1" ref="C38:I38">SUM(C32:C37)</f>
        <v>47646.100000000006</v>
      </c>
      <c r="D38" s="42">
        <f t="shared" si="1"/>
        <v>47900</v>
      </c>
      <c r="E38" s="42">
        <f t="shared" si="1"/>
        <v>47900</v>
      </c>
      <c r="F38" s="42">
        <f>SUM(F32:F37)</f>
        <v>47900</v>
      </c>
      <c r="G38" s="42">
        <f>SUM(G32:G37)</f>
        <v>47900</v>
      </c>
      <c r="H38" s="42">
        <f>SUM(H32:H37)</f>
        <v>47900</v>
      </c>
      <c r="I38" s="105">
        <f>SUM(I32:I37)</f>
        <v>47900</v>
      </c>
      <c r="J38" s="42"/>
      <c r="K38" s="42"/>
      <c r="L38" s="42">
        <f>SUM(L32:L37)</f>
        <v>0</v>
      </c>
    </row>
    <row r="39" spans="1:12" ht="12.75">
      <c r="A39" s="41"/>
      <c r="B39" s="42"/>
      <c r="C39" s="42"/>
      <c r="D39" s="42"/>
      <c r="E39" s="42"/>
      <c r="F39" s="42"/>
      <c r="G39" s="42"/>
      <c r="H39" s="42"/>
      <c r="I39" s="105"/>
      <c r="J39" s="42"/>
      <c r="K39" s="42"/>
      <c r="L39" s="42"/>
    </row>
    <row r="40" spans="1:12" ht="25.5">
      <c r="A40" s="10" t="s">
        <v>22</v>
      </c>
      <c r="B40" s="38">
        <v>30000</v>
      </c>
      <c r="C40" s="38">
        <v>27620</v>
      </c>
      <c r="D40" s="38">
        <v>29000</v>
      </c>
      <c r="E40" s="38">
        <v>29000</v>
      </c>
      <c r="F40" s="38">
        <v>80000</v>
      </c>
      <c r="G40" s="38">
        <v>29000</v>
      </c>
      <c r="H40" s="38">
        <v>29000</v>
      </c>
      <c r="I40" s="103">
        <v>29000</v>
      </c>
      <c r="J40" s="83" t="s">
        <v>163</v>
      </c>
      <c r="K40" s="38"/>
      <c r="L40" s="38"/>
    </row>
    <row r="41" spans="1:12" ht="12.75">
      <c r="A41" s="10" t="s">
        <v>6</v>
      </c>
      <c r="B41" s="38">
        <v>300</v>
      </c>
      <c r="C41" s="38">
        <v>291</v>
      </c>
      <c r="D41" s="38">
        <v>300</v>
      </c>
      <c r="E41" s="38">
        <v>300</v>
      </c>
      <c r="F41" s="38">
        <v>800</v>
      </c>
      <c r="G41" s="38">
        <v>300</v>
      </c>
      <c r="H41" s="38">
        <v>300</v>
      </c>
      <c r="I41" s="103">
        <v>300</v>
      </c>
      <c r="J41" s="38"/>
      <c r="K41" s="38"/>
      <c r="L41" s="38"/>
    </row>
    <row r="42" spans="1:12" ht="12.75">
      <c r="A42" s="10" t="s">
        <v>63</v>
      </c>
      <c r="B42" s="38">
        <v>110000</v>
      </c>
      <c r="C42" s="38">
        <v>99570</v>
      </c>
      <c r="D42" s="38">
        <v>104000</v>
      </c>
      <c r="E42" s="38">
        <v>100000</v>
      </c>
      <c r="F42" s="38">
        <v>104000</v>
      </c>
      <c r="G42" s="38">
        <v>104000</v>
      </c>
      <c r="H42" s="38">
        <v>104000</v>
      </c>
      <c r="I42" s="103">
        <v>104000</v>
      </c>
      <c r="J42" s="38"/>
      <c r="K42" s="38"/>
      <c r="L42" s="38"/>
    </row>
    <row r="43" spans="1:12" ht="12.75">
      <c r="A43" s="10" t="s">
        <v>64</v>
      </c>
      <c r="B43" s="38">
        <v>1350</v>
      </c>
      <c r="C43" s="38">
        <v>1449</v>
      </c>
      <c r="D43" s="38">
        <v>1500</v>
      </c>
      <c r="E43" s="38">
        <v>1500</v>
      </c>
      <c r="F43" s="38">
        <v>1500</v>
      </c>
      <c r="G43" s="38">
        <v>1500</v>
      </c>
      <c r="H43" s="38">
        <v>1500</v>
      </c>
      <c r="I43" s="103">
        <v>1500</v>
      </c>
      <c r="J43" s="38"/>
      <c r="K43" s="38"/>
      <c r="L43" s="38"/>
    </row>
    <row r="44" spans="1:12" ht="12.75">
      <c r="A44" s="10" t="s">
        <v>65</v>
      </c>
      <c r="B44" s="38">
        <v>25000</v>
      </c>
      <c r="C44" s="38">
        <v>23770</v>
      </c>
      <c r="D44" s="38">
        <v>25000</v>
      </c>
      <c r="E44" s="38">
        <v>25000</v>
      </c>
      <c r="F44" s="38">
        <v>25000</v>
      </c>
      <c r="G44" s="38">
        <v>25000</v>
      </c>
      <c r="H44" s="38">
        <v>25000</v>
      </c>
      <c r="I44" s="103">
        <v>25000</v>
      </c>
      <c r="J44" s="38"/>
      <c r="K44" s="38"/>
      <c r="L44" s="38"/>
    </row>
    <row r="45" spans="1:12" ht="12.75">
      <c r="A45" s="10" t="s">
        <v>98</v>
      </c>
      <c r="B45" s="38">
        <v>220000</v>
      </c>
      <c r="C45" s="38">
        <v>204260</v>
      </c>
      <c r="D45" s="38">
        <v>205000</v>
      </c>
      <c r="E45" s="38">
        <v>205000</v>
      </c>
      <c r="F45" s="38">
        <v>205000</v>
      </c>
      <c r="G45" s="38">
        <v>205000</v>
      </c>
      <c r="H45" s="38">
        <v>205000</v>
      </c>
      <c r="I45" s="103">
        <v>205000</v>
      </c>
      <c r="J45" s="38"/>
      <c r="K45" s="38"/>
      <c r="L45" s="38"/>
    </row>
    <row r="46" spans="1:12" ht="12.75">
      <c r="A46" s="10" t="s">
        <v>3</v>
      </c>
      <c r="B46" s="38">
        <v>7000</v>
      </c>
      <c r="C46" s="38">
        <v>7065.1</v>
      </c>
      <c r="D46" s="38">
        <v>7000</v>
      </c>
      <c r="E46" s="38">
        <v>7000</v>
      </c>
      <c r="F46" s="38">
        <v>7000</v>
      </c>
      <c r="G46" s="38">
        <v>7000</v>
      </c>
      <c r="H46" s="38">
        <v>7000</v>
      </c>
      <c r="I46" s="103">
        <v>7000</v>
      </c>
      <c r="J46" s="38"/>
      <c r="K46" s="38"/>
      <c r="L46" s="38"/>
    </row>
    <row r="47" spans="1:12" ht="12.75">
      <c r="A47" s="10" t="s">
        <v>99</v>
      </c>
      <c r="B47" s="38">
        <v>7000</v>
      </c>
      <c r="C47" s="38">
        <v>6634.96</v>
      </c>
      <c r="D47" s="38">
        <v>6500</v>
      </c>
      <c r="E47" s="38">
        <v>6500</v>
      </c>
      <c r="F47" s="38">
        <v>6500</v>
      </c>
      <c r="G47" s="38">
        <v>6500</v>
      </c>
      <c r="H47" s="38">
        <v>6500</v>
      </c>
      <c r="I47" s="103">
        <v>6500</v>
      </c>
      <c r="J47" s="38"/>
      <c r="K47" s="38"/>
      <c r="L47" s="38"/>
    </row>
    <row r="48" spans="1:12" ht="12.75">
      <c r="A48" s="10" t="s">
        <v>5</v>
      </c>
      <c r="B48" s="38">
        <v>50</v>
      </c>
      <c r="C48" s="38">
        <v>0</v>
      </c>
      <c r="D48" s="38">
        <v>50</v>
      </c>
      <c r="E48" s="38">
        <v>50</v>
      </c>
      <c r="F48" s="38">
        <v>50</v>
      </c>
      <c r="G48" s="38">
        <v>50</v>
      </c>
      <c r="H48" s="38">
        <v>50</v>
      </c>
      <c r="I48" s="103">
        <v>50</v>
      </c>
      <c r="J48" s="38"/>
      <c r="K48" s="38"/>
      <c r="L48" s="38"/>
    </row>
    <row r="49" spans="1:12" ht="12.75">
      <c r="A49" s="10" t="s">
        <v>23</v>
      </c>
      <c r="B49" s="38">
        <v>20000</v>
      </c>
      <c r="C49" s="38">
        <v>16195</v>
      </c>
      <c r="D49" s="38">
        <v>20000</v>
      </c>
      <c r="E49" s="38">
        <v>18000</v>
      </c>
      <c r="F49" s="38">
        <v>20000</v>
      </c>
      <c r="G49" s="38">
        <v>20000</v>
      </c>
      <c r="H49" s="38">
        <v>20000</v>
      </c>
      <c r="I49" s="103">
        <v>20000</v>
      </c>
      <c r="J49" s="38"/>
      <c r="K49" s="38"/>
      <c r="L49" s="38"/>
    </row>
    <row r="50" spans="1:12" ht="13.5" thickBot="1">
      <c r="A50" s="10" t="s">
        <v>100</v>
      </c>
      <c r="B50" s="40">
        <v>400</v>
      </c>
      <c r="C50" s="40">
        <v>291.72</v>
      </c>
      <c r="D50" s="40">
        <v>350</v>
      </c>
      <c r="E50" s="40">
        <v>330</v>
      </c>
      <c r="F50" s="40">
        <v>350</v>
      </c>
      <c r="G50" s="40">
        <v>350</v>
      </c>
      <c r="H50" s="40">
        <v>350</v>
      </c>
      <c r="I50" s="104">
        <v>350</v>
      </c>
      <c r="J50" s="40"/>
      <c r="K50" s="40"/>
      <c r="L50" s="40"/>
    </row>
    <row r="51" spans="1:12" ht="12.75">
      <c r="A51" s="41" t="s">
        <v>101</v>
      </c>
      <c r="B51" s="42">
        <f aca="true" t="shared" si="2" ref="B51:G51">SUM(B40:B50)</f>
        <v>421100</v>
      </c>
      <c r="C51" s="42">
        <f t="shared" si="2"/>
        <v>387146.77999999997</v>
      </c>
      <c r="D51" s="42">
        <f t="shared" si="2"/>
        <v>398700</v>
      </c>
      <c r="E51" s="42">
        <f>SUM(E40:E50)</f>
        <v>392680</v>
      </c>
      <c r="F51" s="42">
        <f t="shared" si="2"/>
        <v>450200</v>
      </c>
      <c r="G51" s="42">
        <f t="shared" si="2"/>
        <v>398700</v>
      </c>
      <c r="H51" s="42">
        <f>SUM(H40:H50)</f>
        <v>398700</v>
      </c>
      <c r="I51" s="105">
        <f>SUM(D40:D50)</f>
        <v>398700</v>
      </c>
      <c r="J51" s="42"/>
      <c r="K51" s="42"/>
      <c r="L51" s="42">
        <f>SUM(L40:L50)</f>
        <v>0</v>
      </c>
    </row>
    <row r="52" spans="1:12" ht="8.25" customHeight="1">
      <c r="A52" s="41"/>
      <c r="B52" s="38"/>
      <c r="C52" s="38"/>
      <c r="D52" s="38"/>
      <c r="E52" s="38"/>
      <c r="F52" s="38"/>
      <c r="G52" s="38"/>
      <c r="H52" s="38"/>
      <c r="I52" s="103"/>
      <c r="J52" s="38"/>
      <c r="K52" s="38"/>
      <c r="L52" s="38"/>
    </row>
    <row r="53" spans="1:12" ht="12.75">
      <c r="A53" s="10" t="s">
        <v>17</v>
      </c>
      <c r="B53" s="38">
        <v>20000</v>
      </c>
      <c r="C53" s="38">
        <v>17325</v>
      </c>
      <c r="D53" s="38">
        <v>19000</v>
      </c>
      <c r="E53" s="38">
        <v>19000</v>
      </c>
      <c r="F53" s="38">
        <v>19000</v>
      </c>
      <c r="G53" s="38">
        <v>19000</v>
      </c>
      <c r="H53" s="38">
        <v>19000</v>
      </c>
      <c r="I53" s="103">
        <v>20000</v>
      </c>
      <c r="J53" s="38"/>
      <c r="K53" s="38"/>
      <c r="L53" s="38"/>
    </row>
    <row r="54" spans="1:12" ht="12.75">
      <c r="A54" s="10" t="s">
        <v>18</v>
      </c>
      <c r="B54" s="38">
        <v>31000</v>
      </c>
      <c r="C54" s="38">
        <v>32745</v>
      </c>
      <c r="D54" s="38">
        <v>32500</v>
      </c>
      <c r="E54" s="38">
        <v>32500</v>
      </c>
      <c r="F54" s="38">
        <v>33000</v>
      </c>
      <c r="G54" s="38">
        <v>33000</v>
      </c>
      <c r="H54" s="38">
        <v>33000</v>
      </c>
      <c r="I54" s="103">
        <v>33000</v>
      </c>
      <c r="J54" s="38"/>
      <c r="K54" s="38"/>
      <c r="L54" s="38"/>
    </row>
    <row r="55" spans="1:12" ht="12.75">
      <c r="A55" s="10" t="s">
        <v>19</v>
      </c>
      <c r="B55" s="38">
        <v>52000</v>
      </c>
      <c r="C55" s="38">
        <v>58990</v>
      </c>
      <c r="D55" s="38">
        <v>56000</v>
      </c>
      <c r="E55" s="38">
        <v>56000</v>
      </c>
      <c r="F55" s="38">
        <v>58000</v>
      </c>
      <c r="G55" s="38">
        <v>57000</v>
      </c>
      <c r="H55" s="38">
        <v>56000</v>
      </c>
      <c r="I55" s="103">
        <v>57000</v>
      </c>
      <c r="J55" s="38" t="s">
        <v>150</v>
      </c>
      <c r="K55" s="38"/>
      <c r="L55" s="38"/>
    </row>
    <row r="56" spans="1:12" ht="12.75">
      <c r="A56" s="10" t="s">
        <v>40</v>
      </c>
      <c r="B56" s="38">
        <v>40000</v>
      </c>
      <c r="C56" s="38">
        <v>46077</v>
      </c>
      <c r="D56" s="38">
        <v>105000</v>
      </c>
      <c r="E56" s="38">
        <v>103000</v>
      </c>
      <c r="F56" s="38">
        <v>105000</v>
      </c>
      <c r="G56" s="38">
        <v>110000</v>
      </c>
      <c r="H56" s="38">
        <v>105000</v>
      </c>
      <c r="I56" s="103">
        <v>110000</v>
      </c>
      <c r="J56" s="38" t="s">
        <v>151</v>
      </c>
      <c r="K56" s="38"/>
      <c r="L56" s="38"/>
    </row>
    <row r="57" spans="1:12" ht="12.75">
      <c r="A57" s="10" t="s">
        <v>20</v>
      </c>
      <c r="B57" s="38">
        <v>15000</v>
      </c>
      <c r="C57" s="38">
        <v>14520</v>
      </c>
      <c r="D57" s="38">
        <v>15000</v>
      </c>
      <c r="E57" s="38">
        <v>15000</v>
      </c>
      <c r="F57" s="38">
        <v>15000</v>
      </c>
      <c r="G57" s="38">
        <v>15000</v>
      </c>
      <c r="H57" s="38">
        <v>15000</v>
      </c>
      <c r="I57" s="103">
        <v>15000</v>
      </c>
      <c r="J57" s="38"/>
      <c r="K57" s="38"/>
      <c r="L57" s="38"/>
    </row>
    <row r="58" spans="1:12" ht="13.5" thickBot="1">
      <c r="A58" s="10" t="s">
        <v>21</v>
      </c>
      <c r="B58" s="38">
        <v>14000</v>
      </c>
      <c r="C58" s="38">
        <v>23844</v>
      </c>
      <c r="D58" s="38">
        <v>27395</v>
      </c>
      <c r="E58" s="38">
        <v>27300</v>
      </c>
      <c r="F58" s="38">
        <v>27500</v>
      </c>
      <c r="G58" s="38">
        <v>27000</v>
      </c>
      <c r="H58" s="38">
        <v>27500</v>
      </c>
      <c r="I58" s="103">
        <v>27000</v>
      </c>
      <c r="J58" s="38"/>
      <c r="K58" s="38"/>
      <c r="L58" s="38"/>
    </row>
    <row r="59" spans="1:12" ht="12.75">
      <c r="A59" s="41" t="s">
        <v>66</v>
      </c>
      <c r="B59" s="43">
        <f>SUM(B53:B58)</f>
        <v>172000</v>
      </c>
      <c r="C59" s="43">
        <f aca="true" t="shared" si="3" ref="C59:I59">SUM(C53:C58)</f>
        <v>193501</v>
      </c>
      <c r="D59" s="43">
        <f t="shared" si="3"/>
        <v>254895</v>
      </c>
      <c r="E59" s="43">
        <f t="shared" si="3"/>
        <v>252800</v>
      </c>
      <c r="F59" s="43">
        <f>SUM(F53:F58)</f>
        <v>257500</v>
      </c>
      <c r="G59" s="43">
        <f>SUM(G53:G58)</f>
        <v>261000</v>
      </c>
      <c r="H59" s="43">
        <f>SUM(H53:H58)</f>
        <v>255500</v>
      </c>
      <c r="I59" s="106">
        <f>SUM(I53:I58)</f>
        <v>262000</v>
      </c>
      <c r="J59" s="43"/>
      <c r="K59" s="43"/>
      <c r="L59" s="43">
        <f>SUM(L53:L58)</f>
        <v>0</v>
      </c>
    </row>
    <row r="60" spans="1:12" ht="7.5" customHeight="1" thickBot="1">
      <c r="A60" s="41"/>
      <c r="B60" s="42"/>
      <c r="C60" s="42"/>
      <c r="D60" s="42"/>
      <c r="E60" s="42"/>
      <c r="F60" s="42"/>
      <c r="G60" s="42"/>
      <c r="H60" s="42"/>
      <c r="I60" s="105"/>
      <c r="J60" s="42"/>
      <c r="K60" s="42"/>
      <c r="L60" s="42"/>
    </row>
    <row r="61" spans="1:12" ht="13.5" thickBot="1">
      <c r="A61" s="44" t="s">
        <v>67</v>
      </c>
      <c r="B61" s="45">
        <f>B38+B51+B59</f>
        <v>641700</v>
      </c>
      <c r="C61" s="45">
        <f aca="true" t="shared" si="4" ref="C61:I61">C38+C51+C59</f>
        <v>628293.88</v>
      </c>
      <c r="D61" s="45">
        <f t="shared" si="4"/>
        <v>701495</v>
      </c>
      <c r="E61" s="45">
        <f t="shared" si="4"/>
        <v>693380</v>
      </c>
      <c r="F61" s="45">
        <f>F59+F51+F38</f>
        <v>755600</v>
      </c>
      <c r="G61" s="45">
        <f>G38+G51+G59</f>
        <v>707600</v>
      </c>
      <c r="H61" s="45">
        <v>704600</v>
      </c>
      <c r="I61" s="107">
        <f>I38+I51+I59</f>
        <v>708600</v>
      </c>
      <c r="J61" s="45"/>
      <c r="K61" s="45"/>
      <c r="L61" s="45">
        <f>L38+L51+L59</f>
        <v>0</v>
      </c>
    </row>
    <row r="62" spans="1:11" ht="12.7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2.75">
      <c r="A63" s="61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ht="12.75">
      <c r="A64" s="61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1:11" ht="12.75">
      <c r="A65" s="70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2" ht="12.75">
      <c r="A66" s="93" t="s">
        <v>130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1:11" ht="10.5" customHeight="1" thickBot="1">
      <c r="A67" s="15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2" ht="39" thickBot="1">
      <c r="A68" s="63"/>
      <c r="B68" s="8" t="s">
        <v>124</v>
      </c>
      <c r="C68" s="8" t="s">
        <v>125</v>
      </c>
      <c r="D68" s="8" t="str">
        <f aca="true" t="shared" si="5" ref="D68:L68">D4</f>
        <v>Hypothèse   2017</v>
      </c>
      <c r="E68" s="8" t="str">
        <f t="shared" si="5"/>
        <v>Proposition CFDT</v>
      </c>
      <c r="F68" s="8" t="s">
        <v>141</v>
      </c>
      <c r="G68" s="8" t="str">
        <f t="shared" si="5"/>
        <v>Proposition     SUD</v>
      </c>
      <c r="H68" s="8" t="str">
        <f t="shared" si="5"/>
        <v>Proposition   FO</v>
      </c>
      <c r="I68" s="8" t="str">
        <f t="shared" si="5"/>
        <v>Proposition   UNSA</v>
      </c>
      <c r="J68" s="8" t="s">
        <v>142</v>
      </c>
      <c r="K68" s="8" t="str">
        <f t="shared" si="5"/>
        <v>Observations FO</v>
      </c>
      <c r="L68" s="8" t="str">
        <f t="shared" si="5"/>
        <v>BUDGET 2017</v>
      </c>
    </row>
    <row r="69" spans="1:12" ht="12.75">
      <c r="A69" s="46" t="s">
        <v>32</v>
      </c>
      <c r="B69" s="46"/>
      <c r="C69" s="46"/>
      <c r="D69" s="46"/>
      <c r="E69" s="46"/>
      <c r="F69" s="46"/>
      <c r="G69" s="46"/>
      <c r="H69" s="58"/>
      <c r="I69" s="46"/>
      <c r="J69" s="46"/>
      <c r="K69" s="46"/>
      <c r="L69" s="46"/>
    </row>
    <row r="70" spans="1:12" ht="12.75">
      <c r="A70" s="10" t="s">
        <v>37</v>
      </c>
      <c r="B70" s="38">
        <v>0</v>
      </c>
      <c r="C70" s="38">
        <v>0</v>
      </c>
      <c r="D70" s="64"/>
      <c r="E70" s="38"/>
      <c r="F70" s="38"/>
      <c r="G70" s="38">
        <v>0</v>
      </c>
      <c r="H70" s="64"/>
      <c r="I70" s="103">
        <v>0</v>
      </c>
      <c r="J70" s="38"/>
      <c r="K70" s="38"/>
      <c r="L70" s="38"/>
    </row>
    <row r="71" spans="1:12" s="3" customFormat="1" ht="12.75">
      <c r="A71" s="10" t="s">
        <v>102</v>
      </c>
      <c r="B71" s="38">
        <v>0</v>
      </c>
      <c r="C71" s="38">
        <v>0</v>
      </c>
      <c r="D71" s="64"/>
      <c r="E71" s="38"/>
      <c r="F71" s="38"/>
      <c r="G71" s="38">
        <v>0</v>
      </c>
      <c r="H71" s="64"/>
      <c r="I71" s="103">
        <v>0</v>
      </c>
      <c r="J71" s="38"/>
      <c r="K71" s="38"/>
      <c r="L71" s="38"/>
    </row>
    <row r="72" spans="1:12" ht="48" customHeight="1">
      <c r="A72" s="10" t="s">
        <v>42</v>
      </c>
      <c r="B72" s="38">
        <v>155970</v>
      </c>
      <c r="C72" s="38">
        <v>201442.5</v>
      </c>
      <c r="D72" s="38">
        <v>200000</v>
      </c>
      <c r="E72" s="38">
        <v>205000</v>
      </c>
      <c r="F72" s="38">
        <v>230000</v>
      </c>
      <c r="G72" s="38">
        <v>200000</v>
      </c>
      <c r="H72" s="38">
        <v>215000</v>
      </c>
      <c r="I72" s="103">
        <v>205000</v>
      </c>
      <c r="J72" s="38"/>
      <c r="K72" s="38"/>
      <c r="L72" s="38"/>
    </row>
    <row r="73" spans="1:12" ht="12.75">
      <c r="A73" s="10" t="s">
        <v>68</v>
      </c>
      <c r="B73" s="38">
        <v>0</v>
      </c>
      <c r="C73" s="38">
        <v>0</v>
      </c>
      <c r="D73" s="64"/>
      <c r="E73" s="38"/>
      <c r="F73" s="38"/>
      <c r="G73" s="38"/>
      <c r="H73" s="64"/>
      <c r="I73" s="103"/>
      <c r="J73" s="38"/>
      <c r="K73" s="38"/>
      <c r="L73" s="38"/>
    </row>
    <row r="74" spans="1:12" ht="12.75">
      <c r="A74" s="10" t="s">
        <v>43</v>
      </c>
      <c r="B74" s="38">
        <v>0</v>
      </c>
      <c r="C74" s="38">
        <v>0</v>
      </c>
      <c r="D74" s="64"/>
      <c r="E74" s="38"/>
      <c r="F74" s="38"/>
      <c r="G74" s="38"/>
      <c r="H74" s="64"/>
      <c r="I74" s="103"/>
      <c r="J74" s="38"/>
      <c r="K74" s="38"/>
      <c r="L74" s="38"/>
    </row>
    <row r="75" spans="1:12" ht="12.75">
      <c r="A75" s="10" t="s">
        <v>28</v>
      </c>
      <c r="B75" s="38">
        <v>15000</v>
      </c>
      <c r="C75" s="38">
        <v>12228</v>
      </c>
      <c r="D75" s="38">
        <v>14000</v>
      </c>
      <c r="E75" s="38">
        <v>13000</v>
      </c>
      <c r="F75" s="38">
        <v>13000</v>
      </c>
      <c r="G75" s="38">
        <v>13000</v>
      </c>
      <c r="H75" s="38">
        <v>13000</v>
      </c>
      <c r="I75" s="103">
        <v>14000</v>
      </c>
      <c r="J75" s="38"/>
      <c r="K75" s="38"/>
      <c r="L75" s="38"/>
    </row>
    <row r="76" spans="1:12" ht="12.75">
      <c r="A76" s="10" t="s">
        <v>30</v>
      </c>
      <c r="B76" s="38">
        <v>10500</v>
      </c>
      <c r="C76" s="38">
        <v>10545.35</v>
      </c>
      <c r="D76" s="38">
        <v>10700</v>
      </c>
      <c r="E76" s="38">
        <v>10700</v>
      </c>
      <c r="F76" s="38">
        <v>10700</v>
      </c>
      <c r="G76" s="38">
        <v>10500</v>
      </c>
      <c r="H76" s="38">
        <v>10700</v>
      </c>
      <c r="I76" s="103">
        <v>10600</v>
      </c>
      <c r="J76" s="38"/>
      <c r="K76" s="38"/>
      <c r="L76" s="38"/>
    </row>
    <row r="77" spans="1:12" ht="12.75">
      <c r="A77" s="10" t="s">
        <v>29</v>
      </c>
      <c r="B77" s="38">
        <v>2500</v>
      </c>
      <c r="C77" s="38">
        <v>2587.8</v>
      </c>
      <c r="D77" s="38">
        <v>2600</v>
      </c>
      <c r="E77" s="38">
        <v>2600</v>
      </c>
      <c r="F77" s="38">
        <v>2600</v>
      </c>
      <c r="G77" s="38">
        <v>2600</v>
      </c>
      <c r="H77" s="38">
        <v>2600</v>
      </c>
      <c r="I77" s="103">
        <v>2600</v>
      </c>
      <c r="J77" s="38"/>
      <c r="K77" s="38"/>
      <c r="L77" s="38"/>
    </row>
    <row r="78" spans="1:12" ht="12.75">
      <c r="A78" s="10" t="s">
        <v>2</v>
      </c>
      <c r="B78" s="38">
        <v>300</v>
      </c>
      <c r="C78" s="38">
        <v>295.8</v>
      </c>
      <c r="D78" s="38">
        <v>300</v>
      </c>
      <c r="E78" s="38">
        <v>300</v>
      </c>
      <c r="F78" s="38">
        <v>300</v>
      </c>
      <c r="G78" s="38">
        <v>300</v>
      </c>
      <c r="H78" s="38">
        <v>300</v>
      </c>
      <c r="I78" s="103">
        <v>300</v>
      </c>
      <c r="J78" s="38"/>
      <c r="K78" s="38"/>
      <c r="L78" s="38"/>
    </row>
    <row r="79" spans="1:12" ht="12.75">
      <c r="A79" s="9" t="s">
        <v>69</v>
      </c>
      <c r="B79" s="38">
        <v>1920</v>
      </c>
      <c r="C79" s="38">
        <v>300</v>
      </c>
      <c r="D79" s="64"/>
      <c r="E79" s="38"/>
      <c r="F79" s="38"/>
      <c r="G79" s="38"/>
      <c r="H79" s="64"/>
      <c r="I79" s="103"/>
      <c r="J79" s="38"/>
      <c r="K79" s="38"/>
      <c r="L79" s="38"/>
    </row>
    <row r="80" spans="1:12" ht="12.75">
      <c r="A80" s="9" t="s">
        <v>4</v>
      </c>
      <c r="B80" s="38">
        <v>700</v>
      </c>
      <c r="C80" s="38">
        <v>48</v>
      </c>
      <c r="D80" s="82">
        <v>200</v>
      </c>
      <c r="E80" s="38">
        <v>200</v>
      </c>
      <c r="F80" s="38">
        <v>200</v>
      </c>
      <c r="G80" s="38">
        <v>200</v>
      </c>
      <c r="H80" s="97">
        <v>200</v>
      </c>
      <c r="I80" s="103"/>
      <c r="J80" s="38"/>
      <c r="K80" s="38"/>
      <c r="L80" s="38"/>
    </row>
    <row r="81" spans="1:12" s="3" customFormat="1" ht="12.75">
      <c r="A81" s="10" t="s">
        <v>46</v>
      </c>
      <c r="B81" s="39">
        <v>900</v>
      </c>
      <c r="C81" s="39">
        <v>2563.26</v>
      </c>
      <c r="D81" s="39">
        <v>1300</v>
      </c>
      <c r="E81" s="39">
        <v>1300</v>
      </c>
      <c r="F81" s="39">
        <v>1100</v>
      </c>
      <c r="G81" s="39">
        <v>1300</v>
      </c>
      <c r="H81" s="39">
        <v>1300</v>
      </c>
      <c r="I81" s="100">
        <v>1000</v>
      </c>
      <c r="J81" s="39" t="s">
        <v>152</v>
      </c>
      <c r="K81" s="39"/>
      <c r="L81" s="39"/>
    </row>
    <row r="82" spans="1:12" ht="10.5" customHeight="1">
      <c r="A82" s="11" t="s">
        <v>34</v>
      </c>
      <c r="B82" s="33">
        <f>SUM(B70:B81)</f>
        <v>187790</v>
      </c>
      <c r="C82" s="33">
        <f aca="true" t="shared" si="6" ref="C82:I82">SUM(C70:C81)</f>
        <v>230010.71</v>
      </c>
      <c r="D82" s="33">
        <f t="shared" si="6"/>
        <v>229100</v>
      </c>
      <c r="E82" s="33">
        <f t="shared" si="6"/>
        <v>233100</v>
      </c>
      <c r="F82" s="33">
        <f>SUM(F72:F81)</f>
        <v>257900</v>
      </c>
      <c r="G82" s="33">
        <f>SUM(G70:G81)</f>
        <v>227900</v>
      </c>
      <c r="H82" s="98">
        <f>SUM(H70:H81)</f>
        <v>243100</v>
      </c>
      <c r="I82" s="101">
        <f>SUM(I70:I81)</f>
        <v>233500</v>
      </c>
      <c r="J82" s="33"/>
      <c r="K82" s="33"/>
      <c r="L82" s="33">
        <f>SUM(L70:L81)</f>
        <v>0</v>
      </c>
    </row>
    <row r="83" spans="1:12" ht="12.75">
      <c r="A83" s="11"/>
      <c r="B83" s="33"/>
      <c r="C83" s="33"/>
      <c r="D83" s="33"/>
      <c r="E83" s="33"/>
      <c r="F83" s="33"/>
      <c r="G83" s="33"/>
      <c r="H83" s="33"/>
      <c r="I83" s="101"/>
      <c r="J83" s="33"/>
      <c r="K83" s="33"/>
      <c r="L83" s="33"/>
    </row>
    <row r="84" spans="1:12" ht="12.75">
      <c r="A84" s="12" t="s">
        <v>33</v>
      </c>
      <c r="B84" s="12"/>
      <c r="C84" s="12"/>
      <c r="D84" s="12"/>
      <c r="E84" s="12"/>
      <c r="F84" s="12"/>
      <c r="G84" s="12"/>
      <c r="H84" s="57"/>
      <c r="I84" s="102"/>
      <c r="J84" s="12"/>
      <c r="K84" s="12"/>
      <c r="L84" s="12"/>
    </row>
    <row r="85" spans="1:12" ht="12.75">
      <c r="A85" s="10" t="s">
        <v>26</v>
      </c>
      <c r="B85" s="38">
        <v>1950</v>
      </c>
      <c r="C85" s="38">
        <v>1973.64</v>
      </c>
      <c r="D85" s="82">
        <v>4100</v>
      </c>
      <c r="E85" s="38">
        <v>4100</v>
      </c>
      <c r="F85" s="82">
        <v>4100</v>
      </c>
      <c r="G85" s="38">
        <v>4000</v>
      </c>
      <c r="H85" s="82">
        <v>4100</v>
      </c>
      <c r="I85" s="103">
        <v>4100</v>
      </c>
      <c r="J85" s="38" t="s">
        <v>153</v>
      </c>
      <c r="K85" s="38"/>
      <c r="L85" s="38"/>
    </row>
    <row r="86" spans="1:12" ht="38.25">
      <c r="A86" s="10" t="s">
        <v>103</v>
      </c>
      <c r="B86" s="38">
        <v>19000</v>
      </c>
      <c r="C86" s="38">
        <v>18979.61</v>
      </c>
      <c r="D86" s="38">
        <v>25000</v>
      </c>
      <c r="E86" s="38">
        <v>25000</v>
      </c>
      <c r="F86" s="38">
        <v>25000</v>
      </c>
      <c r="G86" s="38">
        <v>25000</v>
      </c>
      <c r="H86" s="38">
        <v>25000</v>
      </c>
      <c r="I86" s="103">
        <v>25000</v>
      </c>
      <c r="J86" s="38" t="s">
        <v>154</v>
      </c>
      <c r="K86" s="38"/>
      <c r="L86" s="38"/>
    </row>
    <row r="87" spans="1:12" ht="25.5">
      <c r="A87" s="10" t="s">
        <v>27</v>
      </c>
      <c r="B87" s="38">
        <v>21959</v>
      </c>
      <c r="C87" s="38">
        <v>14793</v>
      </c>
      <c r="D87" s="38">
        <v>33185</v>
      </c>
      <c r="E87" s="38">
        <v>20000</v>
      </c>
      <c r="F87" s="38">
        <v>33185</v>
      </c>
      <c r="G87" s="38">
        <v>33000</v>
      </c>
      <c r="H87" s="38">
        <v>33185</v>
      </c>
      <c r="I87" s="103">
        <v>33185</v>
      </c>
      <c r="J87" s="38" t="s">
        <v>155</v>
      </c>
      <c r="K87" s="38"/>
      <c r="L87" s="38"/>
    </row>
    <row r="88" spans="1:12" ht="25.5">
      <c r="A88" s="10" t="s">
        <v>121</v>
      </c>
      <c r="B88" s="65">
        <v>18199</v>
      </c>
      <c r="C88" s="65">
        <v>8760</v>
      </c>
      <c r="D88" s="38">
        <v>14795</v>
      </c>
      <c r="E88" s="38">
        <v>14795</v>
      </c>
      <c r="F88" s="38">
        <v>14795</v>
      </c>
      <c r="G88" s="38">
        <v>14000</v>
      </c>
      <c r="H88" s="38">
        <v>14795</v>
      </c>
      <c r="I88" s="103">
        <v>14795</v>
      </c>
      <c r="J88" s="38" t="s">
        <v>156</v>
      </c>
      <c r="K88" s="38"/>
      <c r="L88" s="38"/>
    </row>
    <row r="89" spans="1:12" ht="12.75">
      <c r="A89" s="10" t="s">
        <v>129</v>
      </c>
      <c r="B89" s="65">
        <v>4500</v>
      </c>
      <c r="C89" s="65">
        <v>8250</v>
      </c>
      <c r="D89" s="38">
        <v>8000</v>
      </c>
      <c r="E89" s="38">
        <v>8000</v>
      </c>
      <c r="F89" s="38">
        <v>8000</v>
      </c>
      <c r="G89" s="38">
        <v>8000</v>
      </c>
      <c r="H89" s="38">
        <v>8000</v>
      </c>
      <c r="I89" s="103">
        <v>8000</v>
      </c>
      <c r="J89" s="38"/>
      <c r="K89" s="38"/>
      <c r="L89" s="38"/>
    </row>
    <row r="90" spans="1:12" ht="12.75">
      <c r="A90" s="10" t="s">
        <v>7</v>
      </c>
      <c r="B90" s="39">
        <v>596</v>
      </c>
      <c r="C90" s="39">
        <v>593.41</v>
      </c>
      <c r="D90" s="39">
        <v>4479</v>
      </c>
      <c r="E90" s="39">
        <v>4479</v>
      </c>
      <c r="F90" s="39">
        <v>4479</v>
      </c>
      <c r="G90" s="39">
        <v>4479</v>
      </c>
      <c r="H90" s="39">
        <v>4479</v>
      </c>
      <c r="I90" s="100">
        <v>4479</v>
      </c>
      <c r="J90" s="39"/>
      <c r="K90" s="39"/>
      <c r="L90" s="39"/>
    </row>
    <row r="91" spans="1:12" ht="12.75">
      <c r="A91" s="10"/>
      <c r="B91" s="38"/>
      <c r="C91" s="38"/>
      <c r="D91" s="38"/>
      <c r="E91" s="38"/>
      <c r="F91" s="38"/>
      <c r="G91" s="38"/>
      <c r="H91" s="38"/>
      <c r="I91" s="103"/>
      <c r="J91" s="38"/>
      <c r="K91" s="38"/>
      <c r="L91" s="38"/>
    </row>
    <row r="92" spans="1:12" s="3" customFormat="1" ht="10.5" customHeight="1">
      <c r="A92" s="11" t="s">
        <v>35</v>
      </c>
      <c r="B92" s="33">
        <f aca="true" t="shared" si="7" ref="B92:I92">SUM(B85:B90)</f>
        <v>66204</v>
      </c>
      <c r="C92" s="33">
        <f t="shared" si="7"/>
        <v>53349.66</v>
      </c>
      <c r="D92" s="33">
        <f t="shared" si="7"/>
        <v>89559</v>
      </c>
      <c r="E92" s="33">
        <f t="shared" si="7"/>
        <v>76374</v>
      </c>
      <c r="F92" s="33">
        <f>SUM(F85:F90)</f>
        <v>89559</v>
      </c>
      <c r="G92" s="33">
        <f>SUM(G85:G90)</f>
        <v>88479</v>
      </c>
      <c r="H92" s="33">
        <f>SUM(H85:H90)</f>
        <v>89559</v>
      </c>
      <c r="I92" s="101">
        <f>SUM(I85:I90)</f>
        <v>89559</v>
      </c>
      <c r="J92" s="33"/>
      <c r="K92" s="33"/>
      <c r="L92" s="33">
        <f>SUM(L85:L90)</f>
        <v>0</v>
      </c>
    </row>
    <row r="93" spans="1:12" s="3" customFormat="1" ht="12.75">
      <c r="A93" s="11"/>
      <c r="B93" s="33"/>
      <c r="C93" s="33"/>
      <c r="D93" s="33"/>
      <c r="E93" s="33"/>
      <c r="F93" s="33"/>
      <c r="G93" s="33"/>
      <c r="H93" s="33"/>
      <c r="I93" s="101"/>
      <c r="J93" s="33"/>
      <c r="K93" s="33"/>
      <c r="L93" s="33"/>
    </row>
    <row r="94" spans="1:12" ht="12.75">
      <c r="A94" s="12" t="s">
        <v>70</v>
      </c>
      <c r="B94" s="12"/>
      <c r="C94" s="12"/>
      <c r="D94" s="12"/>
      <c r="E94" s="12"/>
      <c r="F94" s="12"/>
      <c r="G94" s="12"/>
      <c r="H94" s="12"/>
      <c r="I94" s="102"/>
      <c r="J94" s="12"/>
      <c r="K94" s="12"/>
      <c r="L94" s="12"/>
    </row>
    <row r="95" spans="1:12" ht="25.5">
      <c r="A95" s="10" t="s">
        <v>137</v>
      </c>
      <c r="B95" s="38">
        <v>84000</v>
      </c>
      <c r="C95" s="38">
        <v>77317.97</v>
      </c>
      <c r="D95" s="38">
        <v>81000</v>
      </c>
      <c r="E95" s="38">
        <v>81000</v>
      </c>
      <c r="F95" s="38">
        <v>350000</v>
      </c>
      <c r="G95" s="38">
        <v>81000</v>
      </c>
      <c r="H95" s="38">
        <v>123000</v>
      </c>
      <c r="I95" s="103">
        <v>81000</v>
      </c>
      <c r="J95" s="38" t="s">
        <v>157</v>
      </c>
      <c r="K95" s="38"/>
      <c r="L95" s="38"/>
    </row>
    <row r="96" spans="1:12" ht="25.5">
      <c r="A96" s="10" t="s">
        <v>71</v>
      </c>
      <c r="B96" s="66">
        <v>10000</v>
      </c>
      <c r="C96" s="38">
        <v>8288</v>
      </c>
      <c r="D96" s="65">
        <v>8200</v>
      </c>
      <c r="E96" s="65">
        <v>0</v>
      </c>
      <c r="F96" s="38"/>
      <c r="G96" s="38">
        <v>8500</v>
      </c>
      <c r="H96" s="65">
        <v>8200</v>
      </c>
      <c r="I96" s="103"/>
      <c r="J96" s="38" t="s">
        <v>158</v>
      </c>
      <c r="K96" s="38"/>
      <c r="L96" s="38"/>
    </row>
    <row r="97" spans="1:12" ht="25.5">
      <c r="A97" s="10" t="s">
        <v>104</v>
      </c>
      <c r="B97" s="34">
        <v>40000</v>
      </c>
      <c r="C97" s="38">
        <v>39205.5</v>
      </c>
      <c r="D97" s="34">
        <v>40000</v>
      </c>
      <c r="E97" s="34">
        <v>40000</v>
      </c>
      <c r="F97" s="38"/>
      <c r="G97" s="38">
        <v>40000</v>
      </c>
      <c r="H97" s="34"/>
      <c r="I97" s="103">
        <v>40000</v>
      </c>
      <c r="J97" s="38" t="s">
        <v>162</v>
      </c>
      <c r="K97" s="38"/>
      <c r="L97" s="38"/>
    </row>
    <row r="98" spans="1:12" ht="12.75">
      <c r="A98" s="10" t="s">
        <v>72</v>
      </c>
      <c r="B98" s="39">
        <v>1900</v>
      </c>
      <c r="C98" s="39">
        <v>2286.79</v>
      </c>
      <c r="D98" s="39">
        <v>2100</v>
      </c>
      <c r="E98" s="39">
        <v>2100</v>
      </c>
      <c r="F98" s="39"/>
      <c r="G98" s="39">
        <v>2200</v>
      </c>
      <c r="H98" s="39">
        <v>2100</v>
      </c>
      <c r="I98" s="100">
        <v>2000</v>
      </c>
      <c r="J98" s="39"/>
      <c r="K98" s="39"/>
      <c r="L98" s="39"/>
    </row>
    <row r="99" spans="1:12" ht="11.25" customHeight="1">
      <c r="A99" s="11" t="s">
        <v>73</v>
      </c>
      <c r="B99" s="33">
        <f>SUM(B95:B98)</f>
        <v>135900</v>
      </c>
      <c r="C99" s="33">
        <f aca="true" t="shared" si="8" ref="C99:I99">SUM(C95:C98)</f>
        <v>127098.26</v>
      </c>
      <c r="D99" s="33">
        <f t="shared" si="8"/>
        <v>131300</v>
      </c>
      <c r="E99" s="33">
        <f t="shared" si="8"/>
        <v>123100</v>
      </c>
      <c r="F99" s="33">
        <f>SUM(F95:F98)</f>
        <v>350000</v>
      </c>
      <c r="G99" s="33">
        <f>SUM(G95:G98)</f>
        <v>131700</v>
      </c>
      <c r="H99" s="33">
        <f>SUM(H95:H98)</f>
        <v>133300</v>
      </c>
      <c r="I99" s="101">
        <f>SUM(I95:I98)</f>
        <v>123000</v>
      </c>
      <c r="J99" s="33"/>
      <c r="K99" s="33"/>
      <c r="L99" s="33">
        <f>SUM(L95:L98)</f>
        <v>0</v>
      </c>
    </row>
    <row r="100" spans="1:12" ht="12.75">
      <c r="A100" s="11"/>
      <c r="B100" s="33"/>
      <c r="C100" s="33"/>
      <c r="D100" s="33"/>
      <c r="E100" s="33"/>
      <c r="F100" s="33"/>
      <c r="G100" s="33"/>
      <c r="H100" s="33"/>
      <c r="I100" s="101"/>
      <c r="J100" s="33"/>
      <c r="K100" s="33"/>
      <c r="L100" s="33"/>
    </row>
    <row r="101" spans="1:12" ht="12.75">
      <c r="A101" s="12" t="s">
        <v>31</v>
      </c>
      <c r="B101" s="12"/>
      <c r="C101" s="12"/>
      <c r="D101" s="12"/>
      <c r="E101" s="12"/>
      <c r="F101" s="12"/>
      <c r="G101" s="12"/>
      <c r="H101" s="12"/>
      <c r="I101" s="102"/>
      <c r="J101" s="12"/>
      <c r="K101" s="12"/>
      <c r="L101" s="12"/>
    </row>
    <row r="102" spans="1:12" ht="25.5">
      <c r="A102" s="10" t="s">
        <v>24</v>
      </c>
      <c r="B102" s="38">
        <v>38000</v>
      </c>
      <c r="C102" s="38">
        <v>36259.89</v>
      </c>
      <c r="D102" s="38">
        <v>38000</v>
      </c>
      <c r="E102" s="38">
        <v>35000</v>
      </c>
      <c r="F102" s="38">
        <v>38000</v>
      </c>
      <c r="G102" s="38">
        <v>38000</v>
      </c>
      <c r="H102" s="38">
        <v>38000</v>
      </c>
      <c r="I102" s="103">
        <v>38000</v>
      </c>
      <c r="J102" s="38" t="s">
        <v>159</v>
      </c>
      <c r="K102" s="38"/>
      <c r="L102" s="38"/>
    </row>
    <row r="103" spans="1:12" ht="12.75">
      <c r="A103" s="10" t="s">
        <v>25</v>
      </c>
      <c r="B103" s="38">
        <v>18000</v>
      </c>
      <c r="C103" s="38">
        <v>84206.5</v>
      </c>
      <c r="D103" s="38"/>
      <c r="E103" s="38"/>
      <c r="F103" s="38"/>
      <c r="G103" s="38"/>
      <c r="H103" s="38"/>
      <c r="I103" s="103"/>
      <c r="J103" s="38"/>
      <c r="K103" s="38"/>
      <c r="L103" s="38"/>
    </row>
    <row r="104" spans="1:12" ht="12.75">
      <c r="A104" s="10"/>
      <c r="B104" s="38"/>
      <c r="C104" s="38"/>
      <c r="D104" s="38"/>
      <c r="E104" s="38"/>
      <c r="F104" s="38"/>
      <c r="G104" s="38"/>
      <c r="H104" s="38"/>
      <c r="I104" s="103"/>
      <c r="J104" s="38"/>
      <c r="K104" s="38"/>
      <c r="L104" s="38"/>
    </row>
    <row r="105" spans="1:12" ht="25.5">
      <c r="A105" s="10" t="s">
        <v>44</v>
      </c>
      <c r="B105" s="38">
        <v>4000</v>
      </c>
      <c r="C105" s="38">
        <v>3242.12</v>
      </c>
      <c r="D105" s="38"/>
      <c r="E105" s="38"/>
      <c r="F105" s="38"/>
      <c r="G105" s="38"/>
      <c r="H105" s="38"/>
      <c r="I105" s="103"/>
      <c r="J105" s="38"/>
      <c r="K105" s="38"/>
      <c r="L105" s="38"/>
    </row>
    <row r="106" spans="1:12" ht="25.5">
      <c r="A106" s="10" t="s">
        <v>106</v>
      </c>
      <c r="B106" s="38">
        <v>340</v>
      </c>
      <c r="C106" s="38">
        <v>320</v>
      </c>
      <c r="D106" s="38"/>
      <c r="E106" s="38"/>
      <c r="F106" s="38"/>
      <c r="G106" s="38"/>
      <c r="H106" s="38"/>
      <c r="I106" s="103"/>
      <c r="J106" s="38"/>
      <c r="K106" s="38"/>
      <c r="L106" s="38"/>
    </row>
    <row r="107" spans="1:12" ht="25.5">
      <c r="A107" s="10" t="s">
        <v>107</v>
      </c>
      <c r="B107" s="37">
        <v>25</v>
      </c>
      <c r="C107" s="37">
        <v>25</v>
      </c>
      <c r="D107" s="37"/>
      <c r="E107" s="37"/>
      <c r="F107" s="37"/>
      <c r="G107" s="37"/>
      <c r="H107" s="37"/>
      <c r="I107" s="99"/>
      <c r="J107" s="37"/>
      <c r="K107" s="37"/>
      <c r="L107" s="37"/>
    </row>
    <row r="108" spans="1:12" ht="25.5">
      <c r="A108" s="10" t="s">
        <v>45</v>
      </c>
      <c r="B108" s="38">
        <v>850</v>
      </c>
      <c r="C108" s="38">
        <v>965.69</v>
      </c>
      <c r="D108" s="38"/>
      <c r="E108" s="38"/>
      <c r="F108" s="38"/>
      <c r="G108" s="38"/>
      <c r="H108" s="38"/>
      <c r="I108" s="103"/>
      <c r="J108" s="38"/>
      <c r="K108" s="38"/>
      <c r="L108" s="38"/>
    </row>
    <row r="109" spans="1:12" ht="25.5">
      <c r="A109" s="10" t="s">
        <v>74</v>
      </c>
      <c r="B109" s="65">
        <v>0</v>
      </c>
      <c r="C109" s="65">
        <v>0</v>
      </c>
      <c r="D109" s="65"/>
      <c r="E109" s="38"/>
      <c r="F109" s="38"/>
      <c r="G109" s="38"/>
      <c r="H109" s="38"/>
      <c r="I109" s="103"/>
      <c r="J109" s="38"/>
      <c r="K109" s="38"/>
      <c r="L109" s="38"/>
    </row>
    <row r="110" spans="1:12" ht="13.5" thickBot="1">
      <c r="A110" s="10" t="s">
        <v>75</v>
      </c>
      <c r="B110" s="38">
        <v>363</v>
      </c>
      <c r="C110" s="38">
        <v>362.19</v>
      </c>
      <c r="D110" s="38"/>
      <c r="E110" s="38"/>
      <c r="F110" s="38"/>
      <c r="G110" s="38"/>
      <c r="H110" s="38"/>
      <c r="I110" s="103"/>
      <c r="J110" s="38"/>
      <c r="K110" s="38"/>
      <c r="L110" s="38"/>
    </row>
    <row r="111" spans="1:12" ht="10.5" customHeight="1">
      <c r="A111" s="41" t="s">
        <v>76</v>
      </c>
      <c r="B111" s="43">
        <f>SUM(B105:B110)</f>
        <v>5578</v>
      </c>
      <c r="C111" s="43">
        <f aca="true" t="shared" si="9" ref="C111:I111">SUM(C105:C110)</f>
        <v>4914.999999999999</v>
      </c>
      <c r="D111" s="43">
        <f t="shared" si="9"/>
        <v>0</v>
      </c>
      <c r="E111" s="43">
        <f t="shared" si="9"/>
        <v>0</v>
      </c>
      <c r="F111" s="43">
        <f>SUM(F105:F110)</f>
        <v>0</v>
      </c>
      <c r="G111" s="43">
        <f>SUM(G105:G110)</f>
        <v>0</v>
      </c>
      <c r="H111" s="43">
        <f>SUM(H105:H110)</f>
        <v>0</v>
      </c>
      <c r="I111" s="106">
        <f>SUM(I105:I110)</f>
        <v>0</v>
      </c>
      <c r="J111" s="43"/>
      <c r="K111" s="43"/>
      <c r="L111" s="43">
        <f>SUM(L105:L110)</f>
        <v>0</v>
      </c>
    </row>
    <row r="112" spans="1:12" ht="13.5" thickBot="1">
      <c r="A112" s="41"/>
      <c r="B112" s="42"/>
      <c r="C112" s="42"/>
      <c r="D112" s="42"/>
      <c r="E112" s="42"/>
      <c r="F112" s="42"/>
      <c r="G112" s="42"/>
      <c r="H112" s="42"/>
      <c r="I112" s="105"/>
      <c r="J112" s="42"/>
      <c r="K112" s="42"/>
      <c r="L112" s="42"/>
    </row>
    <row r="113" spans="1:12" ht="10.5" customHeight="1">
      <c r="A113" s="11" t="s">
        <v>77</v>
      </c>
      <c r="B113" s="47">
        <f>B102+B103+B111</f>
        <v>61578</v>
      </c>
      <c r="C113" s="47">
        <f aca="true" t="shared" si="10" ref="C113:I113">C102+C103+C111</f>
        <v>125381.39</v>
      </c>
      <c r="D113" s="47">
        <f t="shared" si="10"/>
        <v>38000</v>
      </c>
      <c r="E113" s="47">
        <f t="shared" si="10"/>
        <v>35000</v>
      </c>
      <c r="F113" s="47">
        <f>SUM(F102)</f>
        <v>38000</v>
      </c>
      <c r="G113" s="47">
        <f>G102+G103+G111</f>
        <v>38000</v>
      </c>
      <c r="H113" s="47">
        <f>H102+H103+H111</f>
        <v>38000</v>
      </c>
      <c r="I113" s="108">
        <f>I102+I103+I111</f>
        <v>38000</v>
      </c>
      <c r="J113" s="47"/>
      <c r="K113" s="47"/>
      <c r="L113" s="47">
        <f>L102+L103+L111</f>
        <v>0</v>
      </c>
    </row>
    <row r="114" spans="1:12" ht="12.75">
      <c r="A114" s="11"/>
      <c r="B114" s="33"/>
      <c r="C114" s="33"/>
      <c r="D114" s="33"/>
      <c r="E114" s="33"/>
      <c r="F114" s="33"/>
      <c r="G114" s="33"/>
      <c r="H114" s="33"/>
      <c r="I114" s="101"/>
      <c r="J114" s="33"/>
      <c r="K114" s="33"/>
      <c r="L114" s="33"/>
    </row>
    <row r="115" spans="1:12" ht="12.75">
      <c r="A115" s="13" t="s">
        <v>36</v>
      </c>
      <c r="B115" s="12"/>
      <c r="C115" s="12"/>
      <c r="D115" s="12"/>
      <c r="E115" s="12"/>
      <c r="F115" s="12"/>
      <c r="G115" s="12"/>
      <c r="H115" s="12"/>
      <c r="I115" s="102"/>
      <c r="J115" s="12"/>
      <c r="K115" s="12"/>
      <c r="L115" s="12"/>
    </row>
    <row r="116" spans="1:12" ht="31.5" customHeight="1" thickBot="1">
      <c r="A116" s="10" t="s">
        <v>36</v>
      </c>
      <c r="B116" s="38">
        <v>35000</v>
      </c>
      <c r="C116" s="38">
        <v>28331.3</v>
      </c>
      <c r="D116" s="82">
        <v>32000</v>
      </c>
      <c r="E116" s="38">
        <v>30000</v>
      </c>
      <c r="F116" s="38">
        <v>40000</v>
      </c>
      <c r="G116" s="38">
        <v>30000</v>
      </c>
      <c r="H116" s="82">
        <v>40000</v>
      </c>
      <c r="I116" s="103">
        <v>29000</v>
      </c>
      <c r="J116" s="38" t="s">
        <v>160</v>
      </c>
      <c r="K116" s="38"/>
      <c r="L116" s="38"/>
    </row>
    <row r="117" spans="1:12" ht="12.75">
      <c r="A117" s="11" t="s">
        <v>78</v>
      </c>
      <c r="B117" s="47">
        <f>SUM(B116:B116)</f>
        <v>35000</v>
      </c>
      <c r="C117" s="47">
        <f aca="true" t="shared" si="11" ref="C117:I117">SUM(C116:C116)</f>
        <v>28331.3</v>
      </c>
      <c r="D117" s="47">
        <f t="shared" si="11"/>
        <v>32000</v>
      </c>
      <c r="E117" s="47">
        <f t="shared" si="11"/>
        <v>30000</v>
      </c>
      <c r="F117" s="47">
        <f>SUM(F116)</f>
        <v>40000</v>
      </c>
      <c r="G117" s="47">
        <f>SUM(G116:G116)</f>
        <v>30000</v>
      </c>
      <c r="H117" s="47">
        <f>SUM(H116:H116)</f>
        <v>40000</v>
      </c>
      <c r="I117" s="108">
        <f>SUM(I116:I116)</f>
        <v>29000</v>
      </c>
      <c r="J117" s="47"/>
      <c r="K117" s="47"/>
      <c r="L117" s="47">
        <f>SUM(L116:L116)</f>
        <v>0</v>
      </c>
    </row>
    <row r="118" spans="1:12" ht="13.5" thickBot="1">
      <c r="A118" s="11"/>
      <c r="B118" s="33"/>
      <c r="C118" s="33"/>
      <c r="D118" s="33"/>
      <c r="E118" s="33"/>
      <c r="F118" s="33"/>
      <c r="G118" s="33"/>
      <c r="H118" s="33"/>
      <c r="I118" s="101"/>
      <c r="J118" s="33"/>
      <c r="K118" s="33"/>
      <c r="L118" s="33"/>
    </row>
    <row r="119" spans="1:12" ht="13.5" thickBot="1">
      <c r="A119" s="14" t="s">
        <v>39</v>
      </c>
      <c r="B119" s="35">
        <f>B29+B61+B82+B92+B99+B113+B117</f>
        <v>1175407</v>
      </c>
      <c r="C119" s="35">
        <f>C29+C61+C82+C92+C99+C113+C117</f>
        <v>1266670.2899999998</v>
      </c>
      <c r="D119" s="35">
        <f>D29+D61+D82+D92+D99+D113+D117</f>
        <v>1286558</v>
      </c>
      <c r="E119" s="35">
        <f>E29+E61+E82+E92+E99+E113+E117</f>
        <v>1256058</v>
      </c>
      <c r="F119" s="35">
        <f>F117+F113+F99+F92+F82+F61+F29</f>
        <v>1601059</v>
      </c>
      <c r="G119" s="35">
        <f>G29+G61+G82+G92+G99+G113+G117</f>
        <v>1288783</v>
      </c>
      <c r="H119" s="35">
        <v>1313663</v>
      </c>
      <c r="I119" s="109">
        <f>I29+I61+I82+I92+I99+I113+I117</f>
        <v>1286963</v>
      </c>
      <c r="J119" s="35"/>
      <c r="K119" s="35"/>
      <c r="L119" s="35">
        <f>L29+L61+L82+L92+L99+L113+L117</f>
        <v>0</v>
      </c>
    </row>
    <row r="120" spans="1:5" ht="12.75">
      <c r="A120" s="48"/>
      <c r="B120" s="36"/>
      <c r="C120" s="36"/>
      <c r="D120" s="36"/>
      <c r="E120" s="36"/>
    </row>
  </sheetData>
  <sheetProtection/>
  <mergeCells count="2">
    <mergeCell ref="A2:L2"/>
    <mergeCell ref="A66:L66"/>
  </mergeCells>
  <printOptions horizontalCentered="1" verticalCentered="1"/>
  <pageMargins left="0" right="0" top="0" bottom="0" header="0.3937007874015748" footer="0.4330708661417323"/>
  <pageSetup fitToHeight="0" fitToWidth="1" horizontalDpi="300" verticalDpi="300" orientation="landscape" paperSize="8" scale="88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PageLayoutView="0" workbookViewId="0" topLeftCell="A1">
      <selection activeCell="I57" sqref="I57"/>
    </sheetView>
  </sheetViews>
  <sheetFormatPr defaultColWidth="11.421875" defaultRowHeight="12.75"/>
  <cols>
    <col min="1" max="1" width="28.140625" style="22" customWidth="1"/>
    <col min="2" max="2" width="14.421875" style="29" bestFit="1" customWidth="1"/>
    <col min="3" max="3" width="14.421875" style="30" bestFit="1" customWidth="1"/>
    <col min="4" max="4" width="13.8515625" style="0" bestFit="1" customWidth="1"/>
    <col min="5" max="5" width="13.8515625" style="0" customWidth="1"/>
    <col min="6" max="6" width="14.421875" style="0" customWidth="1"/>
    <col min="7" max="9" width="13.8515625" style="0" customWidth="1"/>
    <col min="10" max="10" width="33.7109375" style="1" customWidth="1"/>
    <col min="11" max="11" width="13.8515625" style="0" customWidth="1"/>
  </cols>
  <sheetData>
    <row r="1" ht="12.75">
      <c r="A1" s="69">
        <v>42801</v>
      </c>
    </row>
    <row r="2" spans="1:11" s="1" customFormat="1" ht="18.75">
      <c r="A2" s="56" t="s">
        <v>135</v>
      </c>
      <c r="B2" s="56"/>
      <c r="C2" s="56"/>
      <c r="D2" s="55"/>
      <c r="E2" s="55"/>
      <c r="F2" s="55"/>
      <c r="G2" s="55"/>
      <c r="H2" s="55"/>
      <c r="I2" s="55"/>
      <c r="J2" s="55"/>
      <c r="K2" s="55"/>
    </row>
    <row r="3" ht="13.5" thickBot="1"/>
    <row r="4" spans="1:11" ht="39" thickBot="1">
      <c r="A4" s="7"/>
      <c r="B4" s="8" t="s">
        <v>124</v>
      </c>
      <c r="C4" s="8" t="s">
        <v>132</v>
      </c>
      <c r="D4" s="8" t="str">
        <f>Dépenses!D4</f>
        <v>Hypothèse   2017</v>
      </c>
      <c r="E4" s="8" t="str">
        <f>Dépenses!E4</f>
        <v>Proposition CFDT</v>
      </c>
      <c r="F4" s="8" t="s">
        <v>141</v>
      </c>
      <c r="G4" s="8" t="str">
        <f>Dépenses!G4</f>
        <v>Proposition     SUD</v>
      </c>
      <c r="H4" s="8" t="str">
        <f>Dépenses!H4</f>
        <v>Proposition   FO</v>
      </c>
      <c r="I4" s="8" t="str">
        <f>Dépenses!I4</f>
        <v>Proposition   UNSA</v>
      </c>
      <c r="J4" s="8" t="s">
        <v>142</v>
      </c>
      <c r="K4" s="8" t="str">
        <f>Dépenses!L4</f>
        <v>BUDGET 2017</v>
      </c>
    </row>
    <row r="5" spans="1:11" ht="12.75">
      <c r="A5" s="16" t="s">
        <v>49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51">
      <c r="A6" s="27" t="s">
        <v>87</v>
      </c>
      <c r="B6" s="20">
        <v>672481</v>
      </c>
      <c r="C6" s="20">
        <v>672481</v>
      </c>
      <c r="D6" s="71">
        <v>629845</v>
      </c>
      <c r="E6" s="71">
        <v>629845</v>
      </c>
      <c r="F6" s="92" t="s">
        <v>161</v>
      </c>
      <c r="G6" s="71">
        <v>629845</v>
      </c>
      <c r="H6" s="71">
        <v>629845</v>
      </c>
      <c r="I6" s="99">
        <v>629845</v>
      </c>
      <c r="J6" s="20" t="s">
        <v>143</v>
      </c>
      <c r="K6" s="20"/>
    </row>
    <row r="7" spans="1:11" ht="38.25">
      <c r="A7" s="27" t="s">
        <v>138</v>
      </c>
      <c r="B7" s="20"/>
      <c r="C7" s="20">
        <v>7403</v>
      </c>
      <c r="D7" s="71">
        <v>9079</v>
      </c>
      <c r="E7" s="71">
        <v>9079</v>
      </c>
      <c r="F7" s="20">
        <v>18479</v>
      </c>
      <c r="G7" s="71">
        <v>9079</v>
      </c>
      <c r="H7" s="71">
        <v>9079</v>
      </c>
      <c r="I7" s="99">
        <v>9079</v>
      </c>
      <c r="J7" s="37" t="s">
        <v>144</v>
      </c>
      <c r="K7" s="20"/>
    </row>
    <row r="8" spans="1:11" ht="25.5">
      <c r="A8" s="27" t="s">
        <v>50</v>
      </c>
      <c r="B8" s="20">
        <v>68303</v>
      </c>
      <c r="C8" s="20">
        <v>68303</v>
      </c>
      <c r="D8" s="72">
        <v>68303</v>
      </c>
      <c r="E8" s="73">
        <v>68303</v>
      </c>
      <c r="F8" s="92" t="s">
        <v>161</v>
      </c>
      <c r="G8" s="73">
        <v>68303</v>
      </c>
      <c r="H8" s="72">
        <v>68303</v>
      </c>
      <c r="I8" s="99">
        <v>68303</v>
      </c>
      <c r="J8" s="37" t="s">
        <v>145</v>
      </c>
      <c r="K8" s="20"/>
    </row>
    <row r="9" spans="1:11" ht="25.5">
      <c r="A9" s="27" t="s">
        <v>88</v>
      </c>
      <c r="B9" s="20">
        <v>271350</v>
      </c>
      <c r="C9" s="20">
        <v>269940</v>
      </c>
      <c r="D9" s="71">
        <v>368212</v>
      </c>
      <c r="E9" s="71">
        <v>368212</v>
      </c>
      <c r="F9" s="92" t="s">
        <v>161</v>
      </c>
      <c r="G9" s="71">
        <v>368212</v>
      </c>
      <c r="H9" s="71">
        <v>368212</v>
      </c>
      <c r="I9" s="99">
        <v>368212</v>
      </c>
      <c r="J9" s="37"/>
      <c r="K9" s="20"/>
    </row>
    <row r="10" spans="1:11" ht="12.75">
      <c r="A10" s="79" t="s">
        <v>139</v>
      </c>
      <c r="B10" s="77">
        <f>B6+B7+B8+B9</f>
        <v>1012134</v>
      </c>
      <c r="C10" s="77">
        <f>C6+C7+C8+C9</f>
        <v>1018127</v>
      </c>
      <c r="D10" s="78">
        <f>D6+D7+D8+D9</f>
        <v>1075439</v>
      </c>
      <c r="E10" s="78">
        <f>E6+E7+E8+E9</f>
        <v>1075439</v>
      </c>
      <c r="F10" s="85">
        <f>1654150</f>
        <v>1654150</v>
      </c>
      <c r="G10" s="20"/>
      <c r="H10" s="78">
        <f>H6+H7+H8+H9</f>
        <v>1075439</v>
      </c>
      <c r="I10" s="99"/>
      <c r="J10" s="37"/>
      <c r="K10" s="20"/>
    </row>
    <row r="11" spans="1:11" ht="12.75">
      <c r="A11" s="27" t="s">
        <v>51</v>
      </c>
      <c r="B11" s="24">
        <v>46441</v>
      </c>
      <c r="C11" s="24">
        <v>46440.6</v>
      </c>
      <c r="D11" s="74">
        <v>44540</v>
      </c>
      <c r="E11" s="74">
        <v>44540</v>
      </c>
      <c r="F11" s="24">
        <v>44540</v>
      </c>
      <c r="G11" s="74">
        <v>44540</v>
      </c>
      <c r="H11" s="74">
        <v>44540</v>
      </c>
      <c r="I11" s="110">
        <v>44540</v>
      </c>
      <c r="J11" s="37" t="s">
        <v>146</v>
      </c>
      <c r="K11" s="24"/>
    </row>
    <row r="12" spans="1:11" ht="12.75">
      <c r="A12" s="27" t="s">
        <v>86</v>
      </c>
      <c r="B12" s="25">
        <v>5945</v>
      </c>
      <c r="C12" s="25">
        <v>5944.1</v>
      </c>
      <c r="D12" s="24">
        <v>6511</v>
      </c>
      <c r="E12" s="24">
        <v>6511</v>
      </c>
      <c r="F12" s="24">
        <v>6511</v>
      </c>
      <c r="G12" s="24">
        <v>6511</v>
      </c>
      <c r="H12" s="24">
        <v>6511</v>
      </c>
      <c r="I12" s="110">
        <v>6511</v>
      </c>
      <c r="J12" s="24"/>
      <c r="K12" s="24"/>
    </row>
    <row r="13" spans="1:11" ht="12.75">
      <c r="A13" s="31" t="s">
        <v>52</v>
      </c>
      <c r="B13" s="23">
        <f>SUM(B10:B12)</f>
        <v>1064520</v>
      </c>
      <c r="C13" s="23">
        <f>SUM(C10:C12)</f>
        <v>1070511.7000000002</v>
      </c>
      <c r="D13" s="26">
        <f>SUM(D10:D12)</f>
        <v>1126490</v>
      </c>
      <c r="E13" s="26">
        <f>SUM(E10:E12)</f>
        <v>1126490</v>
      </c>
      <c r="F13" s="26">
        <f>SUM(F10:F12)</f>
        <v>1705201</v>
      </c>
      <c r="G13" s="26">
        <f>SUM(G6:G12)</f>
        <v>1126490</v>
      </c>
      <c r="H13" s="26">
        <f>SUM(H10:H12)</f>
        <v>1126490</v>
      </c>
      <c r="I13" s="111">
        <f>SUM(I6:I12)</f>
        <v>1126490</v>
      </c>
      <c r="J13" s="26"/>
      <c r="K13" s="26">
        <f aca="true" t="shared" si="0" ref="E13:K13">SUM(K6:K12)</f>
        <v>0</v>
      </c>
    </row>
    <row r="14" spans="1:11" ht="12.75">
      <c r="A14" s="19"/>
      <c r="B14" s="24"/>
      <c r="C14" s="24"/>
      <c r="D14" s="24"/>
      <c r="E14" s="24"/>
      <c r="F14" s="24"/>
      <c r="G14" s="24"/>
      <c r="H14" s="24"/>
      <c r="I14" s="110"/>
      <c r="J14" s="37"/>
      <c r="K14" s="24"/>
    </row>
    <row r="15" spans="1:11" ht="12.75">
      <c r="A15" s="19"/>
      <c r="B15" s="24"/>
      <c r="C15" s="24"/>
      <c r="D15" s="24"/>
      <c r="E15" s="24"/>
      <c r="F15" s="24"/>
      <c r="G15" s="24"/>
      <c r="H15" s="24"/>
      <c r="I15" s="110"/>
      <c r="J15" s="37"/>
      <c r="K15" s="24"/>
    </row>
    <row r="16" spans="1:11" ht="15.75" customHeight="1">
      <c r="A16" s="13" t="s">
        <v>79</v>
      </c>
      <c r="B16" s="12"/>
      <c r="C16" s="12"/>
      <c r="D16" s="12"/>
      <c r="E16" s="12"/>
      <c r="F16" s="12"/>
      <c r="G16" s="12"/>
      <c r="H16" s="12"/>
      <c r="I16" s="102"/>
      <c r="J16" s="12"/>
      <c r="K16" s="12"/>
    </row>
    <row r="17" spans="1:11" ht="12.75">
      <c r="A17" s="17" t="s">
        <v>89</v>
      </c>
      <c r="B17" s="24"/>
      <c r="C17" s="24">
        <v>25063.82</v>
      </c>
      <c r="D17" s="74">
        <v>25000</v>
      </c>
      <c r="E17" s="74">
        <v>24000</v>
      </c>
      <c r="F17" s="74">
        <v>25000</v>
      </c>
      <c r="G17" s="74">
        <v>25000</v>
      </c>
      <c r="H17" s="74">
        <v>25000</v>
      </c>
      <c r="I17" s="110">
        <v>25000</v>
      </c>
      <c r="J17" s="37"/>
      <c r="K17" s="24"/>
    </row>
    <row r="18" spans="1:11" ht="12.75">
      <c r="A18" s="17" t="s">
        <v>80</v>
      </c>
      <c r="B18" s="24"/>
      <c r="C18" s="24">
        <v>4523.44</v>
      </c>
      <c r="D18" s="74">
        <v>4500</v>
      </c>
      <c r="E18" s="74">
        <v>4500</v>
      </c>
      <c r="F18" s="74">
        <v>4500</v>
      </c>
      <c r="G18" s="74">
        <v>4500</v>
      </c>
      <c r="H18" s="74">
        <v>4500</v>
      </c>
      <c r="I18" s="110">
        <v>4500</v>
      </c>
      <c r="J18" s="37"/>
      <c r="K18" s="24"/>
    </row>
    <row r="19" spans="1:11" ht="12.75">
      <c r="A19" s="17" t="s">
        <v>90</v>
      </c>
      <c r="B19" s="24"/>
      <c r="C19" s="24">
        <v>9578.52</v>
      </c>
      <c r="D19" s="74">
        <v>10000</v>
      </c>
      <c r="E19" s="74">
        <v>11000</v>
      </c>
      <c r="F19" s="74">
        <v>10000</v>
      </c>
      <c r="G19" s="74">
        <v>10000</v>
      </c>
      <c r="H19" s="74">
        <v>10000</v>
      </c>
      <c r="I19" s="110">
        <v>10000</v>
      </c>
      <c r="J19" s="37"/>
      <c r="K19" s="24"/>
    </row>
    <row r="20" spans="1:11" ht="12.75">
      <c r="A20" s="17" t="s">
        <v>86</v>
      </c>
      <c r="B20" s="28"/>
      <c r="C20" s="28">
        <v>244.07</v>
      </c>
      <c r="D20" s="71">
        <v>250</v>
      </c>
      <c r="E20" s="71">
        <v>250</v>
      </c>
      <c r="F20" s="71">
        <v>250</v>
      </c>
      <c r="G20" s="71">
        <v>250</v>
      </c>
      <c r="H20" s="71">
        <v>250</v>
      </c>
      <c r="I20" s="99">
        <v>250</v>
      </c>
      <c r="J20" s="20"/>
      <c r="K20" s="20"/>
    </row>
    <row r="21" spans="1:11" ht="12.75">
      <c r="A21" s="21" t="s">
        <v>81</v>
      </c>
      <c r="B21" s="23">
        <v>31500</v>
      </c>
      <c r="C21" s="23">
        <f>SUM(C17:C20)</f>
        <v>39409.85</v>
      </c>
      <c r="D21" s="49">
        <v>39750</v>
      </c>
      <c r="E21" s="49">
        <f>SUM(E17:E20)</f>
        <v>39750</v>
      </c>
      <c r="F21" s="49">
        <v>39750</v>
      </c>
      <c r="G21" s="49">
        <v>39750</v>
      </c>
      <c r="H21" s="49">
        <v>39750</v>
      </c>
      <c r="I21" s="111">
        <f>SUM(I17:I20)</f>
        <v>39750</v>
      </c>
      <c r="J21" s="37"/>
      <c r="K21" s="49">
        <f>SUM(K17:K20)</f>
        <v>0</v>
      </c>
    </row>
    <row r="22" spans="1:11" ht="12.75">
      <c r="A22" s="27"/>
      <c r="B22" s="24"/>
      <c r="C22" s="24"/>
      <c r="D22" s="24"/>
      <c r="E22" s="24"/>
      <c r="F22" s="24"/>
      <c r="G22" s="24"/>
      <c r="H22" s="24"/>
      <c r="I22" s="110"/>
      <c r="J22" s="37"/>
      <c r="K22" s="24"/>
    </row>
    <row r="23" spans="1:11" ht="12.75">
      <c r="A23" s="31"/>
      <c r="B23" s="50"/>
      <c r="C23" s="50"/>
      <c r="D23" s="50"/>
      <c r="E23" s="50"/>
      <c r="F23" s="50"/>
      <c r="G23" s="50"/>
      <c r="H23" s="50"/>
      <c r="I23" s="112"/>
      <c r="J23" s="37"/>
      <c r="K23" s="50"/>
    </row>
    <row r="24" spans="1:11" ht="12.75">
      <c r="A24" s="13" t="s">
        <v>48</v>
      </c>
      <c r="B24" s="12"/>
      <c r="C24" s="12"/>
      <c r="D24" s="12"/>
      <c r="E24" s="12"/>
      <c r="F24" s="12"/>
      <c r="G24" s="12"/>
      <c r="H24" s="12"/>
      <c r="I24" s="102"/>
      <c r="J24" s="12"/>
      <c r="K24" s="12"/>
    </row>
    <row r="25" spans="1:11" ht="12.75">
      <c r="A25" s="17" t="s">
        <v>111</v>
      </c>
      <c r="B25" s="18"/>
      <c r="C25" s="18">
        <v>477.04</v>
      </c>
      <c r="D25" s="75">
        <v>400</v>
      </c>
      <c r="E25" s="75">
        <v>400</v>
      </c>
      <c r="F25" s="75">
        <v>400</v>
      </c>
      <c r="G25" s="75">
        <v>400</v>
      </c>
      <c r="H25" s="75">
        <v>400</v>
      </c>
      <c r="I25" s="110">
        <v>400</v>
      </c>
      <c r="J25" s="37"/>
      <c r="K25" s="18"/>
    </row>
    <row r="26" spans="1:11" ht="12.75">
      <c r="A26" s="17" t="s">
        <v>112</v>
      </c>
      <c r="B26" s="18"/>
      <c r="C26" s="18"/>
      <c r="D26" s="75"/>
      <c r="E26" s="75"/>
      <c r="F26" s="75"/>
      <c r="G26" s="75"/>
      <c r="H26" s="75"/>
      <c r="I26" s="110"/>
      <c r="J26" s="37"/>
      <c r="K26" s="18"/>
    </row>
    <row r="27" spans="1:11" ht="12.75">
      <c r="A27" s="17" t="s">
        <v>113</v>
      </c>
      <c r="B27" s="18"/>
      <c r="C27" s="18">
        <v>8538.36</v>
      </c>
      <c r="D27" s="76">
        <v>8600</v>
      </c>
      <c r="E27" s="76">
        <v>8600</v>
      </c>
      <c r="F27" s="76">
        <v>8600</v>
      </c>
      <c r="G27" s="76">
        <v>8600</v>
      </c>
      <c r="H27" s="76">
        <v>8600</v>
      </c>
      <c r="I27" s="110">
        <v>8600</v>
      </c>
      <c r="J27" s="37"/>
      <c r="K27" s="18"/>
    </row>
    <row r="28" spans="1:11" ht="12.75">
      <c r="A28" s="17" t="s">
        <v>114</v>
      </c>
      <c r="B28" s="18"/>
      <c r="C28" s="18">
        <v>523.07</v>
      </c>
      <c r="D28" s="75">
        <v>500</v>
      </c>
      <c r="E28" s="75">
        <v>500</v>
      </c>
      <c r="F28" s="75">
        <v>500</v>
      </c>
      <c r="G28" s="75">
        <v>500</v>
      </c>
      <c r="H28" s="75">
        <v>500</v>
      </c>
      <c r="I28" s="110">
        <v>500</v>
      </c>
      <c r="J28" s="18"/>
      <c r="K28" s="86"/>
    </row>
    <row r="29" spans="1:11" ht="12.75">
      <c r="A29" s="17" t="s">
        <v>115</v>
      </c>
      <c r="B29" s="18"/>
      <c r="C29" s="18">
        <v>117.67</v>
      </c>
      <c r="D29" s="75"/>
      <c r="E29" s="75"/>
      <c r="F29" s="75"/>
      <c r="G29" s="75"/>
      <c r="H29" s="75"/>
      <c r="I29" s="110"/>
      <c r="J29" s="33"/>
      <c r="K29" s="18"/>
    </row>
    <row r="30" spans="1:11" ht="25.5">
      <c r="A30" s="17" t="s">
        <v>116</v>
      </c>
      <c r="B30" s="18"/>
      <c r="C30" s="18">
        <v>965.9</v>
      </c>
      <c r="D30" s="76">
        <v>1000</v>
      </c>
      <c r="E30" s="76">
        <v>1000</v>
      </c>
      <c r="F30" s="76">
        <v>1000</v>
      </c>
      <c r="G30" s="76">
        <v>1000</v>
      </c>
      <c r="H30" s="76">
        <v>1000</v>
      </c>
      <c r="I30" s="110">
        <v>1000</v>
      </c>
      <c r="J30" s="33"/>
      <c r="K30" s="18"/>
    </row>
    <row r="31" spans="1:11" ht="13.5" thickBot="1">
      <c r="A31" s="53" t="s">
        <v>82</v>
      </c>
      <c r="B31" s="51"/>
      <c r="C31" s="51">
        <v>1471.66</v>
      </c>
      <c r="D31" s="51">
        <v>1500</v>
      </c>
      <c r="E31" s="51">
        <v>1500</v>
      </c>
      <c r="F31" s="51">
        <v>1500</v>
      </c>
      <c r="G31" s="51">
        <v>1500</v>
      </c>
      <c r="H31" s="51">
        <v>1500</v>
      </c>
      <c r="I31" s="113">
        <v>1500</v>
      </c>
      <c r="J31" s="51"/>
      <c r="K31" s="51"/>
    </row>
    <row r="32" spans="1:11" ht="12.75">
      <c r="A32" s="21" t="s">
        <v>83</v>
      </c>
      <c r="B32" s="23">
        <v>15000</v>
      </c>
      <c r="C32" s="23">
        <f>SUM(C25:C31)</f>
        <v>12093.7</v>
      </c>
      <c r="D32" s="23">
        <v>12000</v>
      </c>
      <c r="E32" s="23">
        <f>SUM(E25:E31)</f>
        <v>12000</v>
      </c>
      <c r="F32" s="23">
        <f>SUM(F25:F31)</f>
        <v>12000</v>
      </c>
      <c r="G32" s="23">
        <v>12000</v>
      </c>
      <c r="H32" s="23">
        <v>12000</v>
      </c>
      <c r="I32" s="101">
        <f>SUM(I25:I31)</f>
        <v>12000</v>
      </c>
      <c r="J32" s="38"/>
      <c r="K32" s="23">
        <f>SUM(K25:K31)</f>
        <v>0</v>
      </c>
    </row>
    <row r="33" spans="1:11" ht="12.75">
      <c r="A33" s="19"/>
      <c r="B33" s="20"/>
      <c r="C33" s="20"/>
      <c r="D33" s="20"/>
      <c r="E33" s="20"/>
      <c r="F33" s="20"/>
      <c r="G33" s="20"/>
      <c r="H33" s="20"/>
      <c r="I33" s="99"/>
      <c r="J33" s="38"/>
      <c r="K33" s="20"/>
    </row>
    <row r="34" spans="1:11" ht="12.75">
      <c r="A34" s="19"/>
      <c r="B34" s="20"/>
      <c r="C34" s="20"/>
      <c r="D34" s="20"/>
      <c r="E34" s="20"/>
      <c r="F34" s="20"/>
      <c r="G34" s="20"/>
      <c r="H34" s="20"/>
      <c r="I34" s="99"/>
      <c r="J34" s="38"/>
      <c r="K34" s="20"/>
    </row>
    <row r="35" spans="1:11" ht="12.75">
      <c r="A35" s="12" t="s">
        <v>55</v>
      </c>
      <c r="B35" s="12"/>
      <c r="C35" s="12"/>
      <c r="D35" s="12"/>
      <c r="E35" s="12"/>
      <c r="F35" s="12"/>
      <c r="G35" s="12"/>
      <c r="H35" s="12"/>
      <c r="I35" s="102"/>
      <c r="J35" s="12"/>
      <c r="K35" s="12"/>
    </row>
    <row r="36" spans="1:11" ht="12.75">
      <c r="A36" s="32" t="s">
        <v>56</v>
      </c>
      <c r="B36" s="37">
        <v>0</v>
      </c>
      <c r="C36" s="37">
        <v>46</v>
      </c>
      <c r="D36" s="37"/>
      <c r="E36" s="37"/>
      <c r="F36" s="37"/>
      <c r="G36" s="37"/>
      <c r="H36" s="37"/>
      <c r="I36" s="99"/>
      <c r="J36" s="38"/>
      <c r="K36" s="37"/>
    </row>
    <row r="37" spans="1:11" ht="12.75">
      <c r="A37" s="32" t="s">
        <v>57</v>
      </c>
      <c r="B37" s="37">
        <v>0</v>
      </c>
      <c r="C37" s="37">
        <v>5</v>
      </c>
      <c r="D37" s="37"/>
      <c r="E37" s="37"/>
      <c r="F37" s="37"/>
      <c r="G37" s="37"/>
      <c r="H37" s="37"/>
      <c r="I37" s="99"/>
      <c r="J37" s="37"/>
      <c r="K37" s="37"/>
    </row>
    <row r="38" spans="1:11" ht="12.75">
      <c r="A38" s="32" t="s">
        <v>58</v>
      </c>
      <c r="B38" s="37">
        <v>500</v>
      </c>
      <c r="C38" s="37">
        <v>555.73</v>
      </c>
      <c r="D38" s="73">
        <v>500</v>
      </c>
      <c r="E38" s="73">
        <v>500</v>
      </c>
      <c r="F38" s="73">
        <v>500</v>
      </c>
      <c r="G38" s="37">
        <v>500</v>
      </c>
      <c r="H38" s="73">
        <v>500</v>
      </c>
      <c r="I38" s="99">
        <v>500</v>
      </c>
      <c r="J38" s="42"/>
      <c r="K38" s="37"/>
    </row>
    <row r="39" spans="1:11" ht="26.25" thickBot="1">
      <c r="A39" s="32" t="s">
        <v>84</v>
      </c>
      <c r="B39" s="51">
        <v>1300</v>
      </c>
      <c r="C39" s="51">
        <v>1301</v>
      </c>
      <c r="D39" s="51"/>
      <c r="E39" s="51"/>
      <c r="F39" s="51"/>
      <c r="G39" s="51"/>
      <c r="H39" s="51"/>
      <c r="I39" s="113"/>
      <c r="J39" s="51"/>
      <c r="K39" s="51"/>
    </row>
    <row r="40" spans="1:11" ht="12.75">
      <c r="A40" s="31" t="s">
        <v>85</v>
      </c>
      <c r="B40" s="23">
        <f>SUM(B36:B39)</f>
        <v>1800</v>
      </c>
      <c r="C40" s="23">
        <f aca="true" t="shared" si="1" ref="C40:K40">SUM(C36:C39)</f>
        <v>1907.73</v>
      </c>
      <c r="D40" s="23">
        <f t="shared" si="1"/>
        <v>500</v>
      </c>
      <c r="E40" s="23">
        <f t="shared" si="1"/>
        <v>500</v>
      </c>
      <c r="F40" s="23">
        <f>SUM(F36:F39)</f>
        <v>500</v>
      </c>
      <c r="G40" s="23">
        <f>SUM(G36:G39)</f>
        <v>500</v>
      </c>
      <c r="H40" s="23">
        <f>SUM(H36:H39)</f>
        <v>500</v>
      </c>
      <c r="I40" s="101">
        <f>SUM(I36:I39)</f>
        <v>500</v>
      </c>
      <c r="J40" s="38"/>
      <c r="K40" s="23">
        <f t="shared" si="1"/>
        <v>0</v>
      </c>
    </row>
    <row r="41" spans="1:11" ht="12.75">
      <c r="A41" s="19"/>
      <c r="B41" s="20"/>
      <c r="C41" s="20"/>
      <c r="D41" s="20"/>
      <c r="E41" s="20"/>
      <c r="F41" s="20"/>
      <c r="G41" s="20"/>
      <c r="H41" s="20"/>
      <c r="I41" s="99"/>
      <c r="J41" s="38"/>
      <c r="K41" s="20"/>
    </row>
    <row r="42" spans="1:11" ht="12.75">
      <c r="A42" s="19"/>
      <c r="B42" s="20"/>
      <c r="C42" s="20"/>
      <c r="D42" s="20"/>
      <c r="E42" s="20"/>
      <c r="F42" s="20"/>
      <c r="G42" s="20"/>
      <c r="H42" s="20"/>
      <c r="I42" s="99"/>
      <c r="J42" s="38"/>
      <c r="K42" s="20"/>
    </row>
    <row r="43" spans="1:11" ht="12.75">
      <c r="A43" s="13" t="s">
        <v>53</v>
      </c>
      <c r="B43" s="12"/>
      <c r="C43" s="12"/>
      <c r="D43" s="12"/>
      <c r="E43" s="12"/>
      <c r="F43" s="12"/>
      <c r="G43" s="12"/>
      <c r="H43" s="12"/>
      <c r="I43" s="102"/>
      <c r="J43" s="12"/>
      <c r="K43" s="12"/>
    </row>
    <row r="44" spans="1:11" ht="25.5">
      <c r="A44" s="27" t="s">
        <v>54</v>
      </c>
      <c r="B44" s="24">
        <v>3742</v>
      </c>
      <c r="C44" s="24">
        <v>4998</v>
      </c>
      <c r="D44" s="80">
        <v>14053</v>
      </c>
      <c r="E44" s="95">
        <v>14053</v>
      </c>
      <c r="F44" s="80">
        <v>14053</v>
      </c>
      <c r="G44" s="24">
        <v>14053</v>
      </c>
      <c r="H44" s="80">
        <v>14053</v>
      </c>
      <c r="I44" s="110">
        <v>14053</v>
      </c>
      <c r="J44" s="38" t="s">
        <v>147</v>
      </c>
      <c r="K44" s="24"/>
    </row>
    <row r="45" spans="1:11" ht="25.5">
      <c r="A45" s="27" t="s">
        <v>140</v>
      </c>
      <c r="B45" s="25">
        <v>56258</v>
      </c>
      <c r="C45" s="25">
        <v>40164</v>
      </c>
      <c r="D45" s="67">
        <v>58765</v>
      </c>
      <c r="E45" s="96">
        <v>58765</v>
      </c>
      <c r="F45" s="67">
        <v>58765</v>
      </c>
      <c r="G45" s="25">
        <v>58765</v>
      </c>
      <c r="H45" s="67">
        <v>58765</v>
      </c>
      <c r="I45" s="114">
        <v>58765</v>
      </c>
      <c r="J45" s="25" t="s">
        <v>148</v>
      </c>
      <c r="K45" s="25"/>
    </row>
    <row r="46" spans="1:11" ht="12.75">
      <c r="A46" s="21" t="s">
        <v>35</v>
      </c>
      <c r="B46" s="23">
        <f>SUM(B44:B45)</f>
        <v>60000</v>
      </c>
      <c r="C46" s="23">
        <f>SUM(C44:C45)</f>
        <v>45162</v>
      </c>
      <c r="D46" s="81">
        <v>72818</v>
      </c>
      <c r="E46" s="81">
        <f>SUM(E44:E45)</f>
        <v>72818</v>
      </c>
      <c r="F46" s="81">
        <v>72818</v>
      </c>
      <c r="G46" s="52">
        <v>72818</v>
      </c>
      <c r="H46" s="81">
        <v>72818</v>
      </c>
      <c r="I46" s="115">
        <f>SUM(I44:I45)</f>
        <v>72818</v>
      </c>
      <c r="J46" s="38"/>
      <c r="K46" s="52">
        <f>SUM(K44:K45)</f>
        <v>0</v>
      </c>
    </row>
    <row r="47" spans="1:11" ht="12.75">
      <c r="A47" s="19"/>
      <c r="B47" s="20"/>
      <c r="C47" s="20"/>
      <c r="D47" s="20"/>
      <c r="E47" s="20"/>
      <c r="F47" s="20"/>
      <c r="G47" s="20"/>
      <c r="H47" s="20"/>
      <c r="I47" s="99"/>
      <c r="J47" s="38"/>
      <c r="K47" s="20"/>
    </row>
    <row r="48" spans="1:11" ht="12.75">
      <c r="A48" s="19"/>
      <c r="B48" s="20"/>
      <c r="C48" s="20"/>
      <c r="D48" s="20"/>
      <c r="E48" s="20"/>
      <c r="F48" s="20"/>
      <c r="G48" s="20"/>
      <c r="H48" s="20"/>
      <c r="I48" s="99"/>
      <c r="J48" s="38"/>
      <c r="K48" s="20"/>
    </row>
    <row r="49" spans="1:11" ht="12.75">
      <c r="A49" s="12" t="s">
        <v>31</v>
      </c>
      <c r="B49" s="12"/>
      <c r="C49" s="12"/>
      <c r="D49" s="12"/>
      <c r="E49" s="12"/>
      <c r="F49" s="12"/>
      <c r="G49" s="12"/>
      <c r="H49" s="12"/>
      <c r="I49" s="102"/>
      <c r="J49" s="12"/>
      <c r="K49" s="12"/>
    </row>
    <row r="50" spans="1:11" ht="13.5" thickBot="1">
      <c r="A50" s="27" t="s">
        <v>91</v>
      </c>
      <c r="B50" s="51">
        <v>2587</v>
      </c>
      <c r="C50" s="51">
        <v>2658.89</v>
      </c>
      <c r="D50" s="51"/>
      <c r="E50" s="51"/>
      <c r="F50" s="51"/>
      <c r="G50" s="51">
        <v>2658.89</v>
      </c>
      <c r="H50" s="51"/>
      <c r="I50" s="113"/>
      <c r="J50" s="40"/>
      <c r="K50" s="51"/>
    </row>
    <row r="51" spans="1:11" ht="12.75">
      <c r="A51" s="21" t="s">
        <v>77</v>
      </c>
      <c r="B51" s="23">
        <f>SUM(B50)</f>
        <v>2587</v>
      </c>
      <c r="C51" s="23">
        <f>SUM(C50)</f>
        <v>2658.89</v>
      </c>
      <c r="D51" s="23"/>
      <c r="E51" s="23"/>
      <c r="F51" s="23"/>
      <c r="G51" s="23">
        <v>2658.89</v>
      </c>
      <c r="H51" s="23"/>
      <c r="I51" s="101"/>
      <c r="J51" s="23"/>
      <c r="K51" s="23">
        <f>SUM(K50)</f>
        <v>0</v>
      </c>
    </row>
    <row r="52" spans="1:11" ht="12.75">
      <c r="A52" s="53"/>
      <c r="B52" s="32"/>
      <c r="C52" s="32"/>
      <c r="D52" s="32"/>
      <c r="E52" s="32"/>
      <c r="F52" s="32"/>
      <c r="G52" s="32"/>
      <c r="H52" s="32"/>
      <c r="I52" s="116"/>
      <c r="J52" s="32"/>
      <c r="K52" s="32"/>
    </row>
    <row r="53" spans="1:11" ht="13.5" thickBot="1">
      <c r="A53" s="53"/>
      <c r="B53" s="32"/>
      <c r="C53" s="32"/>
      <c r="D53" s="32"/>
      <c r="E53" s="32"/>
      <c r="F53" s="32"/>
      <c r="G53" s="32"/>
      <c r="H53" s="32"/>
      <c r="I53" s="116"/>
      <c r="J53" s="32"/>
      <c r="K53" s="32"/>
    </row>
    <row r="54" spans="1:11" ht="13.5" thickBot="1">
      <c r="A54" s="14" t="s">
        <v>39</v>
      </c>
      <c r="B54" s="54">
        <f aca="true" t="shared" si="2" ref="B54:K54">+B13+B21+B32+B40+B46+B51</f>
        <v>1175407</v>
      </c>
      <c r="C54" s="54">
        <f t="shared" si="2"/>
        <v>1171743.87</v>
      </c>
      <c r="D54" s="54">
        <f t="shared" si="2"/>
        <v>1251558</v>
      </c>
      <c r="E54" s="54">
        <f t="shared" si="2"/>
        <v>1251558</v>
      </c>
      <c r="F54" s="54">
        <f>F46+F40+F32+F21+F13</f>
        <v>1830269</v>
      </c>
      <c r="G54" s="54">
        <f>+G13+G21+G32+G40+G46+G51</f>
        <v>1254216.89</v>
      </c>
      <c r="H54" s="54">
        <f>+H13+H21+H32+H40+H46+H51</f>
        <v>1251558</v>
      </c>
      <c r="I54" s="117">
        <f>+I13+I21+I32+I40+I46+I51</f>
        <v>1251558</v>
      </c>
      <c r="J54" s="54"/>
      <c r="K54" s="54">
        <f t="shared" si="2"/>
        <v>0</v>
      </c>
    </row>
    <row r="55" spans="2:11" ht="12.75">
      <c r="B55" s="22"/>
      <c r="C55" s="22"/>
      <c r="D55" s="22"/>
      <c r="E55" s="22"/>
      <c r="F55" s="22"/>
      <c r="G55" s="22"/>
      <c r="H55" s="22"/>
      <c r="I55" s="22"/>
      <c r="J55" s="83"/>
      <c r="K55" s="22"/>
    </row>
    <row r="56" spans="1:11" ht="12.75">
      <c r="A56" s="7" t="s">
        <v>164</v>
      </c>
      <c r="B56" s="59"/>
      <c r="C56" s="59"/>
      <c r="D56" s="59">
        <f>D54-Dépenses!D119</f>
        <v>-35000</v>
      </c>
      <c r="E56" s="59">
        <f>E54-Dépenses!E119</f>
        <v>-4500</v>
      </c>
      <c r="F56" s="59">
        <f>F54-Dépenses!F119</f>
        <v>229210</v>
      </c>
      <c r="G56" s="59">
        <f>G54-Dépenses!G119</f>
        <v>-34566.1100000001</v>
      </c>
      <c r="H56" s="59">
        <f>H54-Dépenses!H119</f>
        <v>-62105</v>
      </c>
      <c r="I56" s="59">
        <f>I54-Dépenses!I119</f>
        <v>-35405</v>
      </c>
      <c r="J56" s="83"/>
      <c r="K56" s="59">
        <f>K54-'[1]Dépenses'!L114</f>
        <v>0</v>
      </c>
    </row>
    <row r="57" spans="2:10" ht="12.75">
      <c r="B57" s="22"/>
      <c r="C57" s="22"/>
      <c r="J57" s="83"/>
    </row>
    <row r="58" spans="2:10" ht="12.75">
      <c r="B58" s="22"/>
      <c r="C58" s="22"/>
      <c r="J58" s="83"/>
    </row>
    <row r="59" spans="2:10" ht="12.75">
      <c r="B59" s="22"/>
      <c r="C59" s="22"/>
      <c r="J59" s="84"/>
    </row>
    <row r="60" spans="2:10" ht="12.75">
      <c r="B60" s="22"/>
      <c r="C60" s="22"/>
      <c r="J60" s="84"/>
    </row>
    <row r="61" spans="2:10" ht="12.75">
      <c r="B61" s="22"/>
      <c r="C61" s="22"/>
      <c r="J61" s="68"/>
    </row>
    <row r="62" spans="2:10" ht="12.75">
      <c r="B62" s="22"/>
      <c r="C62" s="22"/>
      <c r="J62" s="68"/>
    </row>
    <row r="63" spans="2:10" ht="12.75">
      <c r="B63" s="22"/>
      <c r="C63" s="22"/>
      <c r="J63" s="68"/>
    </row>
    <row r="64" spans="2:10" ht="12.75">
      <c r="B64" s="22"/>
      <c r="C64" s="22"/>
      <c r="J64" s="68"/>
    </row>
    <row r="65" spans="2:10" ht="12.75">
      <c r="B65" s="22"/>
      <c r="C65" s="22"/>
      <c r="J65" s="68"/>
    </row>
    <row r="66" spans="2:10" ht="12.75">
      <c r="B66" s="22"/>
      <c r="C66" s="22"/>
      <c r="J66" s="87"/>
    </row>
    <row r="67" spans="2:10" ht="12.75">
      <c r="B67" s="22"/>
      <c r="C67" s="22"/>
      <c r="J67" s="88"/>
    </row>
    <row r="68" spans="2:10" ht="12.75">
      <c r="B68" s="22"/>
      <c r="C68" s="22"/>
      <c r="J68" s="89"/>
    </row>
    <row r="69" spans="2:10" ht="12.75">
      <c r="B69" s="22"/>
      <c r="C69" s="22"/>
      <c r="J69" s="91"/>
    </row>
    <row r="70" spans="2:10" ht="12.75">
      <c r="B70" s="22"/>
      <c r="C70" s="22"/>
      <c r="J70" s="83"/>
    </row>
    <row r="71" spans="2:10" ht="12.75">
      <c r="B71" s="22"/>
      <c r="C71" s="22"/>
      <c r="J71" s="83"/>
    </row>
    <row r="72" spans="2:10" ht="12.75">
      <c r="B72" s="22"/>
      <c r="C72" s="22"/>
      <c r="J72" s="83"/>
    </row>
    <row r="73" spans="2:10" ht="12.75">
      <c r="B73" s="22"/>
      <c r="C73" s="22"/>
      <c r="J73" s="83"/>
    </row>
    <row r="74" spans="2:10" ht="12.75">
      <c r="B74" s="22"/>
      <c r="C74" s="22"/>
      <c r="J74" s="83"/>
    </row>
    <row r="75" spans="2:10" ht="12.75">
      <c r="B75" s="22"/>
      <c r="C75" s="22"/>
      <c r="J75" s="83"/>
    </row>
    <row r="76" spans="2:10" ht="12.75">
      <c r="B76" s="22"/>
      <c r="C76" s="22"/>
      <c r="J76" s="83"/>
    </row>
    <row r="77" spans="2:10" ht="12.75">
      <c r="B77" s="22"/>
      <c r="C77" s="22"/>
      <c r="J77" s="83"/>
    </row>
    <row r="78" spans="2:10" ht="12.75">
      <c r="B78" s="22"/>
      <c r="C78" s="22"/>
      <c r="J78" s="83"/>
    </row>
    <row r="79" spans="2:10" ht="12.75">
      <c r="B79" s="22"/>
      <c r="C79" s="22"/>
      <c r="J79" s="83"/>
    </row>
    <row r="80" ht="12.75">
      <c r="J80" s="83"/>
    </row>
    <row r="81" ht="12.75">
      <c r="J81" s="83"/>
    </row>
    <row r="82" ht="12.75">
      <c r="J82" s="68"/>
    </row>
    <row r="83" ht="12.75">
      <c r="J83" s="68"/>
    </row>
    <row r="84" ht="12.75">
      <c r="J84" s="91"/>
    </row>
    <row r="85" ht="12.75">
      <c r="J85" s="83"/>
    </row>
    <row r="86" ht="12.75">
      <c r="J86" s="83"/>
    </row>
    <row r="87" ht="12.75">
      <c r="J87" s="83"/>
    </row>
    <row r="88" ht="12.75">
      <c r="J88" s="83"/>
    </row>
    <row r="89" ht="12.75">
      <c r="J89" s="83"/>
    </row>
    <row r="90" ht="12.75">
      <c r="J90" s="83"/>
    </row>
    <row r="91" ht="12.75">
      <c r="J91" s="83"/>
    </row>
    <row r="92" ht="12.75">
      <c r="J92" s="68"/>
    </row>
    <row r="93" ht="12.75">
      <c r="J93" s="68"/>
    </row>
    <row r="94" ht="12.75">
      <c r="J94" s="91"/>
    </row>
    <row r="95" ht="12.75">
      <c r="J95" s="83"/>
    </row>
    <row r="96" ht="12.75">
      <c r="J96" s="83"/>
    </row>
    <row r="97" ht="12.75">
      <c r="J97" s="83"/>
    </row>
    <row r="98" ht="12.75">
      <c r="J98" s="83"/>
    </row>
    <row r="99" ht="12.75">
      <c r="J99" s="68"/>
    </row>
    <row r="100" ht="12.75">
      <c r="J100" s="68"/>
    </row>
    <row r="101" ht="12.75">
      <c r="J101" s="91"/>
    </row>
    <row r="102" ht="12.75">
      <c r="J102" s="83"/>
    </row>
    <row r="103" ht="12.75">
      <c r="J103" s="83"/>
    </row>
    <row r="104" ht="12.75">
      <c r="J104" s="83"/>
    </row>
    <row r="105" ht="12.75">
      <c r="J105" s="83"/>
    </row>
    <row r="106" ht="12.75">
      <c r="J106" s="83"/>
    </row>
    <row r="107" ht="12.75">
      <c r="J107" s="90"/>
    </row>
    <row r="108" ht="12.75">
      <c r="J108" s="83"/>
    </row>
    <row r="109" ht="12.75">
      <c r="J109" s="83"/>
    </row>
    <row r="110" ht="12.75">
      <c r="J110" s="83"/>
    </row>
    <row r="111" ht="12.75">
      <c r="J111" s="84"/>
    </row>
    <row r="112" ht="12.75">
      <c r="J112" s="84"/>
    </row>
    <row r="113" ht="12.75">
      <c r="J113" s="68"/>
    </row>
    <row r="114" ht="12.75">
      <c r="J114" s="68"/>
    </row>
    <row r="115" ht="12.75">
      <c r="J115" s="91"/>
    </row>
    <row r="116" ht="12.75">
      <c r="J116" s="83"/>
    </row>
    <row r="117" ht="12.75">
      <c r="J117" s="68"/>
    </row>
    <row r="118" ht="12.75">
      <c r="J118" s="68"/>
    </row>
    <row r="119" ht="12.75">
      <c r="J119" s="3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0" fitToHeight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Rennes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egerard</dc:creator>
  <cp:keywords/>
  <dc:description/>
  <cp:lastModifiedBy>UGICT-CGT - CHAVROCHE Philippe</cp:lastModifiedBy>
  <cp:lastPrinted>2017-03-23T14:51:14Z</cp:lastPrinted>
  <dcterms:created xsi:type="dcterms:W3CDTF">2011-02-25T13:37:34Z</dcterms:created>
  <dcterms:modified xsi:type="dcterms:W3CDTF">2017-04-21T11:49:46Z</dcterms:modified>
  <cp:category/>
  <cp:version/>
  <cp:contentType/>
  <cp:contentStatus/>
</cp:coreProperties>
</file>